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mc:AlternateContent xmlns:mc="http://schemas.openxmlformats.org/markup-compatibility/2006">
    <mc:Choice Requires="x15">
      <x15ac:absPath xmlns:x15ac="http://schemas.microsoft.com/office/spreadsheetml/2010/11/ac" url="G:\nippacho\pdf\"/>
    </mc:Choice>
  </mc:AlternateContent>
  <xr:revisionPtr revIDLastSave="0" documentId="13_ncr:1_{65B8EF58-8B7D-4B01-A7A0-A7F7F71BBDCF}" xr6:coauthVersionLast="47" xr6:coauthVersionMax="47" xr10:uidLastSave="{00000000-0000-0000-0000-000000000000}"/>
  <bookViews>
    <workbookView xWindow="15735" yWindow="75" windowWidth="22200" windowHeight="20580" xr2:uid="{00000000-000D-0000-FFFF-FFFF00000000}"/>
  </bookViews>
  <sheets>
    <sheet name="新羽地域の年表 " sheetId="4" r:id="rId1"/>
    <sheet name="HTML生成" sheetId="20" r:id="rId2"/>
    <sheet name="新羽町の情報発信について" sheetId="19" r:id="rId3"/>
    <sheet name="新羽地区の情報発信" sheetId="9" r:id="rId4"/>
    <sheet name="民生児童委員について" sheetId="13" r:id="rId5"/>
    <sheet name="消防団について" sheetId="15" r:id="rId6"/>
    <sheet name="横浜市スポーツ推進委員について" sheetId="12" r:id="rId7"/>
    <sheet name="スポーツ推進委員年表" sheetId="14" r:id="rId8"/>
    <sheet name="青少年指導員について（横浜市青少年指導員要綱）" sheetId="7" r:id="rId9"/>
    <sheet name="明るい選挙推進委員について" sheetId="18" r:id="rId10"/>
    <sheet name="横浜市体育協会" sheetId="17" r:id="rId11"/>
  </sheets>
  <externalReferences>
    <externalReference r:id="rId12"/>
  </externalReferences>
  <definedNames>
    <definedName name="OLE_LINK4" localSheetId="3">新羽地区の情報発信!#REF!</definedName>
    <definedName name="OLE_LINK4" localSheetId="2">新羽町の情報発信について!#REF!</definedName>
    <definedName name="_xlnm.Print_Area" localSheetId="7">スポーツ推進委員年表!$A$3:$T$71</definedName>
    <definedName name="_xlnm.Print_Area" localSheetId="6">横浜市スポーツ推進委員について!$B$1:$B$148</definedName>
    <definedName name="_xlnm.Print_Area" localSheetId="5">消防団について!$B$1:$B$184</definedName>
    <definedName name="_xlnm.Print_Area" localSheetId="0">'新羽地域の年表 '!$A$1:$AS$295</definedName>
    <definedName name="_xlnm.Print_Area" localSheetId="2">新羽町の情報発信について!$D$1:$M$220</definedName>
    <definedName name="_xlnm.Print_Area" localSheetId="4">民生児童委員について!$B$1:$B$248</definedName>
    <definedName name="_xlnm.Print_Titles" localSheetId="0">'新羽地域の年表 '!$A:$D,'新羽地域の年表 '!$1:$102</definedName>
    <definedName name="休日">[1]休日設定!$A$1:$D$301</definedName>
  </definedNames>
  <calcPr calcId="191029"/>
</workbook>
</file>

<file path=xl/calcChain.xml><?xml version="1.0" encoding="utf-8"?>
<calcChain xmlns="http://schemas.openxmlformats.org/spreadsheetml/2006/main">
  <c r="E295" i="4" l="1"/>
  <c r="AT264" i="4"/>
  <c r="AT263" i="4" s="1"/>
  <c r="AT281" i="4"/>
  <c r="AT280" i="4"/>
  <c r="AT279" i="4" s="1"/>
  <c r="AT278" i="4" s="1"/>
  <c r="AT277" i="4" s="1"/>
  <c r="AT276" i="4" s="1"/>
  <c r="AT282" i="4"/>
  <c r="U284" i="20"/>
  <c r="U283" i="20"/>
  <c r="U282" i="20"/>
  <c r="U281" i="20"/>
  <c r="U280" i="20"/>
  <c r="U279" i="20"/>
  <c r="U278" i="20"/>
  <c r="U277" i="20"/>
  <c r="U276" i="20"/>
  <c r="U275" i="20"/>
  <c r="U274" i="20"/>
  <c r="U273" i="20"/>
  <c r="U272" i="20"/>
  <c r="U271" i="20"/>
  <c r="U270" i="20"/>
  <c r="U269" i="20"/>
  <c r="U268" i="20"/>
  <c r="U267" i="20"/>
  <c r="U266" i="20"/>
  <c r="U265" i="20"/>
  <c r="U264" i="20"/>
  <c r="U263" i="20"/>
  <c r="U262" i="20"/>
  <c r="U261" i="20"/>
  <c r="U260" i="20"/>
  <c r="U259" i="20"/>
  <c r="U258" i="20"/>
  <c r="U257" i="20"/>
  <c r="U256" i="20"/>
  <c r="U255" i="20"/>
  <c r="U254" i="20"/>
  <c r="U253" i="20"/>
  <c r="U251" i="20"/>
  <c r="U250" i="20"/>
  <c r="U249" i="20"/>
  <c r="U248" i="20"/>
  <c r="U247" i="20"/>
  <c r="U246" i="20"/>
  <c r="U245" i="20"/>
  <c r="U244" i="20"/>
  <c r="U243" i="20"/>
  <c r="U242" i="20"/>
  <c r="U241" i="20"/>
  <c r="U240" i="20"/>
  <c r="U239" i="20"/>
  <c r="U238" i="20"/>
  <c r="U237" i="20"/>
  <c r="U236" i="20"/>
  <c r="U235" i="20"/>
  <c r="U234" i="20"/>
  <c r="U233" i="20"/>
  <c r="U232" i="20"/>
  <c r="U231" i="20"/>
  <c r="U230" i="20"/>
  <c r="U229" i="20"/>
  <c r="U228" i="20"/>
  <c r="U227" i="20"/>
  <c r="U226" i="20"/>
  <c r="U225" i="20"/>
  <c r="U224" i="20"/>
  <c r="U223" i="20"/>
  <c r="U222" i="20"/>
  <c r="U221" i="20"/>
  <c r="U220" i="20"/>
  <c r="U219" i="20"/>
  <c r="U218" i="20"/>
  <c r="U217" i="20"/>
  <c r="U216" i="20"/>
  <c r="U215" i="20"/>
  <c r="U214" i="20"/>
  <c r="U213" i="20"/>
  <c r="U212" i="20"/>
  <c r="U211" i="20"/>
  <c r="U210" i="20"/>
  <c r="U209" i="20"/>
  <c r="U208" i="20"/>
  <c r="U207" i="20"/>
  <c r="U206" i="20"/>
  <c r="U205" i="20"/>
  <c r="U204" i="20"/>
  <c r="U203" i="20"/>
  <c r="U202" i="20"/>
  <c r="U201" i="20"/>
  <c r="U200" i="20"/>
  <c r="U199" i="20"/>
  <c r="U198" i="20"/>
  <c r="U197" i="20"/>
  <c r="U196" i="20"/>
  <c r="U195" i="20"/>
  <c r="U194" i="20"/>
  <c r="U193" i="20"/>
  <c r="U192" i="20"/>
  <c r="U191" i="20"/>
  <c r="U190" i="20"/>
  <c r="U189" i="20"/>
  <c r="U188" i="20"/>
  <c r="U187" i="20"/>
  <c r="U186" i="20"/>
  <c r="U185" i="20"/>
  <c r="U184" i="20"/>
  <c r="U183" i="20"/>
  <c r="U182" i="20"/>
  <c r="U181" i="20"/>
  <c r="U180" i="20"/>
  <c r="U179" i="20"/>
  <c r="U178" i="20"/>
  <c r="U177" i="20"/>
  <c r="U176" i="20"/>
  <c r="U175" i="20"/>
  <c r="U174" i="20"/>
  <c r="U173" i="20"/>
  <c r="U172" i="20"/>
  <c r="U171" i="20"/>
  <c r="U170" i="20"/>
  <c r="U169" i="20"/>
  <c r="U168" i="20"/>
  <c r="U167" i="20"/>
  <c r="U166" i="20"/>
  <c r="U165" i="20"/>
  <c r="U164" i="20"/>
  <c r="U163" i="20"/>
  <c r="U162" i="20"/>
  <c r="U161" i="20"/>
  <c r="U160" i="20"/>
  <c r="U159" i="20"/>
  <c r="U158" i="20"/>
  <c r="U157" i="20"/>
  <c r="U156" i="20"/>
  <c r="U155" i="20"/>
  <c r="U154" i="20"/>
  <c r="U153" i="20"/>
  <c r="U152" i="20"/>
  <c r="U151" i="20"/>
  <c r="U150" i="20"/>
  <c r="U149" i="20"/>
  <c r="U148" i="20"/>
  <c r="U147" i="20"/>
  <c r="U146" i="20"/>
  <c r="U145" i="20"/>
  <c r="U144" i="20"/>
  <c r="U143" i="20"/>
  <c r="U142" i="20"/>
  <c r="U141" i="20"/>
  <c r="U140" i="20"/>
  <c r="U139" i="20"/>
  <c r="U138" i="20"/>
  <c r="U137" i="20"/>
  <c r="U136" i="20"/>
  <c r="U135" i="20"/>
  <c r="U134" i="20"/>
  <c r="U133" i="20"/>
  <c r="U132" i="20"/>
  <c r="U131" i="20"/>
  <c r="U130" i="20"/>
  <c r="U129" i="20"/>
  <c r="U128" i="20"/>
  <c r="U127" i="20"/>
  <c r="U126" i="20"/>
  <c r="U125" i="20"/>
  <c r="U124" i="20"/>
  <c r="U123" i="20"/>
  <c r="U122" i="20"/>
  <c r="U121" i="20"/>
  <c r="U120" i="20"/>
  <c r="U119" i="20"/>
  <c r="U118" i="20"/>
  <c r="U117" i="20"/>
  <c r="U116" i="20"/>
  <c r="U115" i="20"/>
  <c r="U114" i="20"/>
  <c r="U113" i="20"/>
  <c r="U112" i="20"/>
  <c r="U111" i="20"/>
  <c r="U110" i="20"/>
  <c r="U109" i="20"/>
  <c r="U108" i="20"/>
  <c r="U107" i="20"/>
  <c r="U106" i="20"/>
  <c r="U105" i="20"/>
  <c r="U104" i="20"/>
  <c r="Q284" i="20"/>
  <c r="Q283" i="20"/>
  <c r="Q282" i="20"/>
  <c r="Q281" i="20"/>
  <c r="Q280" i="20"/>
  <c r="Q279" i="20"/>
  <c r="Q278" i="20"/>
  <c r="Q277" i="20"/>
  <c r="Q276" i="20"/>
  <c r="Q275" i="20"/>
  <c r="Q274" i="20"/>
  <c r="Q273" i="20"/>
  <c r="Q272" i="20"/>
  <c r="Q271" i="20"/>
  <c r="Q270" i="20"/>
  <c r="Q269" i="20"/>
  <c r="Q268" i="20"/>
  <c r="Q267" i="20"/>
  <c r="Q266" i="20"/>
  <c r="Q265" i="20"/>
  <c r="Q264" i="20"/>
  <c r="Q263" i="20"/>
  <c r="Q262" i="20"/>
  <c r="Q261" i="20"/>
  <c r="Q260" i="20"/>
  <c r="Q259" i="20"/>
  <c r="Q258" i="20"/>
  <c r="Q257" i="20"/>
  <c r="Q256" i="20"/>
  <c r="Q255" i="20"/>
  <c r="Q254" i="20"/>
  <c r="Q253" i="20"/>
  <c r="Q252" i="20"/>
  <c r="Q251" i="20"/>
  <c r="Q250" i="20"/>
  <c r="Q249" i="20"/>
  <c r="Q247" i="20"/>
  <c r="Q246" i="20"/>
  <c r="Q245" i="20"/>
  <c r="Q244" i="20"/>
  <c r="Q243" i="20"/>
  <c r="Q242" i="20"/>
  <c r="Q241" i="20"/>
  <c r="Q240" i="20"/>
  <c r="Q239" i="20"/>
  <c r="Q238" i="20"/>
  <c r="Q237" i="20"/>
  <c r="Q236" i="20"/>
  <c r="Q235" i="20"/>
  <c r="Q234" i="20"/>
  <c r="Q233" i="20"/>
  <c r="Q232" i="20"/>
  <c r="Q231" i="20"/>
  <c r="Q230" i="20"/>
  <c r="Q229" i="20"/>
  <c r="Q228" i="20"/>
  <c r="Q227" i="20"/>
  <c r="Q226" i="20"/>
  <c r="Q225" i="20"/>
  <c r="Q224" i="20"/>
  <c r="Q223" i="20"/>
  <c r="Q222" i="20"/>
  <c r="Q221" i="20"/>
  <c r="Q220" i="20"/>
  <c r="Q219" i="20"/>
  <c r="Q218" i="20"/>
  <c r="Q217" i="20"/>
  <c r="Q216" i="20"/>
  <c r="Q215" i="20"/>
  <c r="Q214" i="20"/>
  <c r="Q213" i="20"/>
  <c r="Q212" i="20"/>
  <c r="Q211" i="20"/>
  <c r="Q210" i="20"/>
  <c r="Q209" i="20"/>
  <c r="Q208" i="20"/>
  <c r="Q207" i="20"/>
  <c r="Q206" i="20"/>
  <c r="Q205" i="20"/>
  <c r="Q204" i="20"/>
  <c r="Q203" i="20"/>
  <c r="Q202" i="20"/>
  <c r="Q201" i="20"/>
  <c r="Q200" i="20"/>
  <c r="Q199" i="20"/>
  <c r="Q198" i="20"/>
  <c r="Q197" i="20"/>
  <c r="Q196" i="20"/>
  <c r="Q195" i="20"/>
  <c r="Q194" i="20"/>
  <c r="Q193" i="20"/>
  <c r="Q192" i="20"/>
  <c r="Q191" i="20"/>
  <c r="Q190" i="20"/>
  <c r="Q189" i="20"/>
  <c r="Q188" i="20"/>
  <c r="Q187" i="20"/>
  <c r="Q186" i="20"/>
  <c r="Q185" i="20"/>
  <c r="Q184" i="20"/>
  <c r="Q183" i="20"/>
  <c r="Q182" i="20"/>
  <c r="Q181" i="20"/>
  <c r="Q180" i="20"/>
  <c r="Q179" i="20"/>
  <c r="Q178" i="20"/>
  <c r="Q177" i="20"/>
  <c r="Q176" i="20"/>
  <c r="Q175" i="20"/>
  <c r="Q174" i="20"/>
  <c r="Q173" i="20"/>
  <c r="Q172" i="20"/>
  <c r="Q171" i="20"/>
  <c r="Q170" i="20"/>
  <c r="Q169" i="20"/>
  <c r="Q168" i="20"/>
  <c r="Q167" i="20"/>
  <c r="Q166" i="20"/>
  <c r="Q165" i="20"/>
  <c r="Q164" i="20"/>
  <c r="Q163" i="20"/>
  <c r="Q162" i="20"/>
  <c r="Q161" i="20"/>
  <c r="Q160" i="20"/>
  <c r="Q159" i="20"/>
  <c r="Q158" i="20"/>
  <c r="Q157" i="20"/>
  <c r="Q156" i="20"/>
  <c r="Q155" i="20"/>
  <c r="Q154" i="20"/>
  <c r="Q153" i="20"/>
  <c r="Q152" i="20"/>
  <c r="Q151" i="20"/>
  <c r="Q150" i="20"/>
  <c r="Q149" i="20"/>
  <c r="Q148" i="20"/>
  <c r="Q147" i="20"/>
  <c r="Q146" i="20"/>
  <c r="Q145" i="20"/>
  <c r="Q144" i="20"/>
  <c r="Q143" i="20"/>
  <c r="Q142" i="20"/>
  <c r="Q141" i="20"/>
  <c r="Q140" i="20"/>
  <c r="Q139" i="20"/>
  <c r="Q138" i="20"/>
  <c r="Q137" i="20"/>
  <c r="Q136" i="20"/>
  <c r="Q135" i="20"/>
  <c r="Q134" i="20"/>
  <c r="Q133" i="20"/>
  <c r="Q132" i="20"/>
  <c r="Q131" i="20"/>
  <c r="Q130" i="20"/>
  <c r="Q129" i="20"/>
  <c r="Q128" i="20"/>
  <c r="Q127" i="20"/>
  <c r="Q126" i="20"/>
  <c r="Q125" i="20"/>
  <c r="Q124" i="20"/>
  <c r="Q123" i="20"/>
  <c r="Q122" i="20"/>
  <c r="Q121" i="20"/>
  <c r="Q120" i="20"/>
  <c r="Q119" i="20"/>
  <c r="Q118" i="20"/>
  <c r="Q117" i="20"/>
  <c r="Q116" i="20"/>
  <c r="Q115" i="20"/>
  <c r="Q114" i="20"/>
  <c r="Q113" i="20"/>
  <c r="Q112" i="20"/>
  <c r="Q111" i="20"/>
  <c r="Q110" i="20"/>
  <c r="Q109" i="20"/>
  <c r="Q108" i="20"/>
  <c r="Q107" i="20"/>
  <c r="Q106" i="20"/>
  <c r="Q105" i="20"/>
  <c r="Q104" i="20"/>
  <c r="R284" i="20"/>
  <c r="R283" i="20"/>
  <c r="R282" i="20"/>
  <c r="R281" i="20"/>
  <c r="R280" i="20"/>
  <c r="R279" i="20"/>
  <c r="R278" i="20"/>
  <c r="R277" i="20"/>
  <c r="R276" i="20"/>
  <c r="R275" i="20"/>
  <c r="R274" i="20"/>
  <c r="R273" i="20"/>
  <c r="R272" i="20"/>
  <c r="R271" i="20"/>
  <c r="R270" i="20"/>
  <c r="R269" i="20"/>
  <c r="R268" i="20"/>
  <c r="R267" i="20"/>
  <c r="R266" i="20"/>
  <c r="R265" i="20"/>
  <c r="R264" i="20"/>
  <c r="R263" i="20"/>
  <c r="R262" i="20"/>
  <c r="R261" i="20"/>
  <c r="R260" i="20"/>
  <c r="R259" i="20"/>
  <c r="R258" i="20"/>
  <c r="R257" i="20"/>
  <c r="R256" i="20"/>
  <c r="R255" i="20"/>
  <c r="R254" i="20"/>
  <c r="R253" i="20"/>
  <c r="R252" i="20"/>
  <c r="R251" i="20"/>
  <c r="R250" i="20"/>
  <c r="R249" i="20"/>
  <c r="R247" i="20"/>
  <c r="R246" i="20"/>
  <c r="R245" i="20"/>
  <c r="R244" i="20"/>
  <c r="R243" i="20"/>
  <c r="R242" i="20"/>
  <c r="R241" i="20"/>
  <c r="R240" i="20"/>
  <c r="R239" i="20"/>
  <c r="R238" i="20"/>
  <c r="R237" i="20"/>
  <c r="R236" i="20"/>
  <c r="R235" i="20"/>
  <c r="R233" i="20"/>
  <c r="R232" i="20"/>
  <c r="R231" i="20"/>
  <c r="R230" i="20"/>
  <c r="R229" i="20"/>
  <c r="R228" i="20"/>
  <c r="R227" i="20"/>
  <c r="R226" i="20"/>
  <c r="R225" i="20"/>
  <c r="R224" i="20"/>
  <c r="R223" i="20"/>
  <c r="R222" i="20"/>
  <c r="R221" i="20"/>
  <c r="R220" i="20"/>
  <c r="R219" i="20"/>
  <c r="R218" i="20"/>
  <c r="R217" i="20"/>
  <c r="R216" i="20"/>
  <c r="R215" i="20"/>
  <c r="R214" i="20"/>
  <c r="R213" i="20"/>
  <c r="R212" i="20"/>
  <c r="R211" i="20"/>
  <c r="R210" i="20"/>
  <c r="R209" i="20"/>
  <c r="R208" i="20"/>
  <c r="R207" i="20"/>
  <c r="R206" i="20"/>
  <c r="R205" i="20"/>
  <c r="R204" i="20"/>
  <c r="R203" i="20"/>
  <c r="R202" i="20"/>
  <c r="R201" i="20"/>
  <c r="R200" i="20"/>
  <c r="R199" i="20"/>
  <c r="R198" i="20"/>
  <c r="R197" i="20"/>
  <c r="R196" i="20"/>
  <c r="R195" i="20"/>
  <c r="R194" i="20"/>
  <c r="R193" i="20"/>
  <c r="R192" i="20"/>
  <c r="R191" i="20"/>
  <c r="R190" i="20"/>
  <c r="R189" i="20"/>
  <c r="R188" i="20"/>
  <c r="R187" i="20"/>
  <c r="R186" i="20"/>
  <c r="R185" i="20"/>
  <c r="R184" i="20"/>
  <c r="R183" i="20"/>
  <c r="R182" i="20"/>
  <c r="R181" i="20"/>
  <c r="R180" i="20"/>
  <c r="R179" i="20"/>
  <c r="R178" i="20"/>
  <c r="R177" i="20"/>
  <c r="R176" i="20"/>
  <c r="R175" i="20"/>
  <c r="R174" i="20"/>
  <c r="R173" i="20"/>
  <c r="R172" i="20"/>
  <c r="R171" i="20"/>
  <c r="R170" i="20"/>
  <c r="R169" i="20"/>
  <c r="R168" i="20"/>
  <c r="R167" i="20"/>
  <c r="R166" i="20"/>
  <c r="R165" i="20"/>
  <c r="R164" i="20"/>
  <c r="R163" i="20"/>
  <c r="R162" i="20"/>
  <c r="R161" i="20"/>
  <c r="R160" i="20"/>
  <c r="R159" i="20"/>
  <c r="R158" i="20"/>
  <c r="R157" i="20"/>
  <c r="R156" i="20"/>
  <c r="R155" i="20"/>
  <c r="R154" i="20"/>
  <c r="R153" i="20"/>
  <c r="R152" i="20"/>
  <c r="R151" i="20"/>
  <c r="R150" i="20"/>
  <c r="R149" i="20"/>
  <c r="R148" i="20"/>
  <c r="R147" i="20"/>
  <c r="R146" i="20"/>
  <c r="R145" i="20"/>
  <c r="R144" i="20"/>
  <c r="R143" i="20"/>
  <c r="R142" i="20"/>
  <c r="R141" i="20"/>
  <c r="R140" i="20"/>
  <c r="R139" i="20"/>
  <c r="R138" i="20"/>
  <c r="R137" i="20"/>
  <c r="R136" i="20"/>
  <c r="R135" i="20"/>
  <c r="R134" i="20"/>
  <c r="R133" i="20"/>
  <c r="R132" i="20"/>
  <c r="R131" i="20"/>
  <c r="R130" i="20"/>
  <c r="R129" i="20"/>
  <c r="R128" i="20"/>
  <c r="R127" i="20"/>
  <c r="R126" i="20"/>
  <c r="R125" i="20"/>
  <c r="R124" i="20"/>
  <c r="R123" i="20"/>
  <c r="R122" i="20"/>
  <c r="R121" i="20"/>
  <c r="R120" i="20"/>
  <c r="R119" i="20"/>
  <c r="R118" i="20"/>
  <c r="R117" i="20"/>
  <c r="R116" i="20"/>
  <c r="R115" i="20"/>
  <c r="R114" i="20"/>
  <c r="R113" i="20"/>
  <c r="R112" i="20"/>
  <c r="R111" i="20"/>
  <c r="R110" i="20"/>
  <c r="R109" i="20"/>
  <c r="R108" i="20"/>
  <c r="R107" i="20"/>
  <c r="R106" i="20"/>
  <c r="R105" i="20"/>
  <c r="R104" i="20"/>
  <c r="R234" i="20"/>
  <c r="K149" i="20"/>
  <c r="F106" i="20"/>
  <c r="F102" i="20"/>
  <c r="O284" i="20"/>
  <c r="O283" i="20"/>
  <c r="O282" i="20"/>
  <c r="O281" i="20"/>
  <c r="O280" i="20"/>
  <c r="O279" i="20"/>
  <c r="O278" i="20"/>
  <c r="O277" i="20"/>
  <c r="O276" i="20"/>
  <c r="O275" i="20"/>
  <c r="O274" i="20"/>
  <c r="O273" i="20"/>
  <c r="O272" i="20"/>
  <c r="O271" i="20"/>
  <c r="O270" i="20"/>
  <c r="O269" i="20"/>
  <c r="O268" i="20"/>
  <c r="O267" i="20"/>
  <c r="O266" i="20"/>
  <c r="O265" i="20"/>
  <c r="O264" i="20"/>
  <c r="O263" i="20"/>
  <c r="O262" i="20"/>
  <c r="O261" i="20"/>
  <c r="O260" i="20"/>
  <c r="O259" i="20"/>
  <c r="O258" i="20"/>
  <c r="O257" i="20"/>
  <c r="O256" i="20"/>
  <c r="O255" i="20"/>
  <c r="O254" i="20"/>
  <c r="O253" i="20"/>
  <c r="O252" i="20"/>
  <c r="O251" i="20"/>
  <c r="O250" i="20"/>
  <c r="O249" i="20"/>
  <c r="O248" i="20"/>
  <c r="O247" i="20"/>
  <c r="O246" i="20"/>
  <c r="O245" i="20"/>
  <c r="O244" i="20"/>
  <c r="O243" i="20"/>
  <c r="O242" i="20"/>
  <c r="O241" i="20"/>
  <c r="O240" i="20"/>
  <c r="O239" i="20"/>
  <c r="O238" i="20"/>
  <c r="O237" i="20"/>
  <c r="O236" i="20"/>
  <c r="O235" i="20"/>
  <c r="O234" i="20"/>
  <c r="O232" i="20"/>
  <c r="O231" i="20"/>
  <c r="O230" i="20"/>
  <c r="O229" i="20"/>
  <c r="O228" i="20"/>
  <c r="O227" i="20"/>
  <c r="O226" i="20"/>
  <c r="O225" i="20"/>
  <c r="O224" i="20"/>
  <c r="O223" i="20"/>
  <c r="O222" i="20"/>
  <c r="O221" i="20"/>
  <c r="O220" i="20"/>
  <c r="O219" i="20"/>
  <c r="O218" i="20"/>
  <c r="O217" i="20"/>
  <c r="O216" i="20"/>
  <c r="O215" i="20"/>
  <c r="O214" i="20"/>
  <c r="O213" i="20"/>
  <c r="O212" i="20"/>
  <c r="O211" i="20"/>
  <c r="O210" i="20"/>
  <c r="O209" i="20"/>
  <c r="O208" i="20"/>
  <c r="O207" i="20"/>
  <c r="O206" i="20"/>
  <c r="O205" i="20"/>
  <c r="O204" i="20"/>
  <c r="O203" i="20"/>
  <c r="O202" i="20"/>
  <c r="O201" i="20"/>
  <c r="O200" i="20"/>
  <c r="O199" i="20"/>
  <c r="O198" i="20"/>
  <c r="O197" i="20"/>
  <c r="O196" i="20"/>
  <c r="O195" i="20"/>
  <c r="O194" i="20"/>
  <c r="O193" i="20"/>
  <c r="O192" i="20"/>
  <c r="O191" i="20"/>
  <c r="O190" i="20"/>
  <c r="O189" i="20"/>
  <c r="O188" i="20"/>
  <c r="O187" i="20"/>
  <c r="O186" i="20"/>
  <c r="O185" i="20"/>
  <c r="O184" i="20"/>
  <c r="O183" i="20"/>
  <c r="O182" i="20"/>
  <c r="O181" i="20"/>
  <c r="O180" i="20"/>
  <c r="O179" i="20"/>
  <c r="O178" i="20"/>
  <c r="O177" i="20"/>
  <c r="O176" i="20"/>
  <c r="O175" i="20"/>
  <c r="O174" i="20"/>
  <c r="O173" i="20"/>
  <c r="O172" i="20"/>
  <c r="O171" i="20"/>
  <c r="O170" i="20"/>
  <c r="O169" i="20"/>
  <c r="O168" i="20"/>
  <c r="O167" i="20"/>
  <c r="O166" i="20"/>
  <c r="O165" i="20"/>
  <c r="O164" i="20"/>
  <c r="O163" i="20"/>
  <c r="O162" i="20"/>
  <c r="O161" i="20"/>
  <c r="O160" i="20"/>
  <c r="O159" i="20"/>
  <c r="O158" i="20"/>
  <c r="O157" i="20"/>
  <c r="O156" i="20"/>
  <c r="O155" i="20"/>
  <c r="O154" i="20"/>
  <c r="O153" i="20"/>
  <c r="O152" i="20"/>
  <c r="O151" i="20"/>
  <c r="O150" i="20"/>
  <c r="O149" i="20"/>
  <c r="O148" i="20"/>
  <c r="O147" i="20"/>
  <c r="O146" i="20"/>
  <c r="O145" i="20"/>
  <c r="O144" i="20"/>
  <c r="O143" i="20"/>
  <c r="O142" i="20"/>
  <c r="O141" i="20"/>
  <c r="O140" i="20"/>
  <c r="O139" i="20"/>
  <c r="O138" i="20"/>
  <c r="O137" i="20"/>
  <c r="O136" i="20"/>
  <c r="O135" i="20"/>
  <c r="O134" i="20"/>
  <c r="O133" i="20"/>
  <c r="O132" i="20"/>
  <c r="O131" i="20"/>
  <c r="O130" i="20"/>
  <c r="O129" i="20"/>
  <c r="O128" i="20"/>
  <c r="O127" i="20"/>
  <c r="O126" i="20"/>
  <c r="O125" i="20"/>
  <c r="O124" i="20"/>
  <c r="O123" i="20"/>
  <c r="O122" i="20"/>
  <c r="O121" i="20"/>
  <c r="O120" i="20"/>
  <c r="O119" i="20"/>
  <c r="O118" i="20"/>
  <c r="O117" i="20"/>
  <c r="O116" i="20"/>
  <c r="O115" i="20"/>
  <c r="O114" i="20"/>
  <c r="O113" i="20"/>
  <c r="O112" i="20"/>
  <c r="O111" i="20"/>
  <c r="O110" i="20"/>
  <c r="O109" i="20"/>
  <c r="O108" i="20"/>
  <c r="O107" i="20"/>
  <c r="O106" i="20"/>
  <c r="O105" i="20"/>
  <c r="O104" i="20"/>
  <c r="O233" i="20"/>
  <c r="G105" i="20"/>
  <c r="M199" i="20"/>
  <c r="M284" i="20"/>
  <c r="M283" i="20"/>
  <c r="M282" i="20"/>
  <c r="M281" i="20"/>
  <c r="M280" i="20"/>
  <c r="M279" i="20"/>
  <c r="M278" i="20"/>
  <c r="M277" i="20"/>
  <c r="M276" i="20"/>
  <c r="M275" i="20"/>
  <c r="M274" i="20"/>
  <c r="M273" i="20"/>
  <c r="M272" i="20"/>
  <c r="M271" i="20"/>
  <c r="M270" i="20"/>
  <c r="M269" i="20"/>
  <c r="M268" i="20"/>
  <c r="M267" i="20"/>
  <c r="M266" i="20"/>
  <c r="M265" i="20"/>
  <c r="M264" i="20"/>
  <c r="M263" i="20"/>
  <c r="M262" i="20"/>
  <c r="M261" i="20"/>
  <c r="M260" i="20"/>
  <c r="M259" i="20"/>
  <c r="M258" i="20"/>
  <c r="M257" i="20"/>
  <c r="M256" i="20"/>
  <c r="M255" i="20"/>
  <c r="M254" i="20"/>
  <c r="M253" i="20"/>
  <c r="M252" i="20"/>
  <c r="M251" i="20"/>
  <c r="M250" i="20"/>
  <c r="M249" i="20"/>
  <c r="M248" i="20"/>
  <c r="M247" i="20"/>
  <c r="M246" i="20"/>
  <c r="M245" i="20"/>
  <c r="M244" i="20"/>
  <c r="M243" i="20"/>
  <c r="M242" i="20"/>
  <c r="M241" i="20"/>
  <c r="M240" i="20"/>
  <c r="M239" i="20"/>
  <c r="M238" i="20"/>
  <c r="M237" i="20"/>
  <c r="M236" i="20"/>
  <c r="M235" i="20"/>
  <c r="M234" i="20"/>
  <c r="M233" i="20"/>
  <c r="M232" i="20"/>
  <c r="M231" i="20"/>
  <c r="M230" i="20"/>
  <c r="M229" i="20"/>
  <c r="M228" i="20"/>
  <c r="M227" i="20"/>
  <c r="M226" i="20"/>
  <c r="M225" i="20"/>
  <c r="M224" i="20"/>
  <c r="M223" i="20"/>
  <c r="M222" i="20"/>
  <c r="M221" i="20"/>
  <c r="M220" i="20"/>
  <c r="M219" i="20"/>
  <c r="M218" i="20"/>
  <c r="M217" i="20"/>
  <c r="M216" i="20"/>
  <c r="M215" i="20"/>
  <c r="M214" i="20"/>
  <c r="M213" i="20"/>
  <c r="M212" i="20"/>
  <c r="M211" i="20"/>
  <c r="M210" i="20"/>
  <c r="M209" i="20"/>
  <c r="M208" i="20"/>
  <c r="M207" i="20"/>
  <c r="M206" i="20"/>
  <c r="M205" i="20"/>
  <c r="M204" i="20"/>
  <c r="M203" i="20"/>
  <c r="M202" i="20"/>
  <c r="M201" i="20"/>
  <c r="M200" i="20"/>
  <c r="F109" i="20"/>
  <c r="F108" i="20"/>
  <c r="F107" i="20"/>
  <c r="X284" i="20"/>
  <c r="W284" i="20"/>
  <c r="V284" i="20"/>
  <c r="T284" i="20"/>
  <c r="S284" i="20"/>
  <c r="P284" i="20"/>
  <c r="H284" i="20"/>
  <c r="G284" i="20"/>
  <c r="F284" i="20"/>
  <c r="E284" i="20"/>
  <c r="D284" i="20"/>
  <c r="X283" i="20"/>
  <c r="W283" i="20"/>
  <c r="V283" i="20"/>
  <c r="T283" i="20"/>
  <c r="S283" i="20"/>
  <c r="P283" i="20"/>
  <c r="H283" i="20"/>
  <c r="G283" i="20"/>
  <c r="F283" i="20"/>
  <c r="E283" i="20"/>
  <c r="D283" i="20"/>
  <c r="X282" i="20"/>
  <c r="W282" i="20"/>
  <c r="V282" i="20"/>
  <c r="T282" i="20"/>
  <c r="S282" i="20"/>
  <c r="P282" i="20"/>
  <c r="H282" i="20"/>
  <c r="G282" i="20"/>
  <c r="F282" i="20"/>
  <c r="E282" i="20"/>
  <c r="D282" i="20"/>
  <c r="X281" i="20"/>
  <c r="W281" i="20"/>
  <c r="V281" i="20"/>
  <c r="T281" i="20"/>
  <c r="S281" i="20"/>
  <c r="P281" i="20"/>
  <c r="H281" i="20"/>
  <c r="G281" i="20"/>
  <c r="F281" i="20"/>
  <c r="E281" i="20"/>
  <c r="D281" i="20"/>
  <c r="X280" i="20"/>
  <c r="W280" i="20"/>
  <c r="V280" i="20"/>
  <c r="T280" i="20"/>
  <c r="S280" i="20"/>
  <c r="P280" i="20"/>
  <c r="H280" i="20"/>
  <c r="G280" i="20"/>
  <c r="F280" i="20"/>
  <c r="E280" i="20"/>
  <c r="D280" i="20"/>
  <c r="X279" i="20"/>
  <c r="W279" i="20"/>
  <c r="V279" i="20"/>
  <c r="T279" i="20"/>
  <c r="S279" i="20"/>
  <c r="P279" i="20"/>
  <c r="H279" i="20"/>
  <c r="G279" i="20"/>
  <c r="F279" i="20"/>
  <c r="E279" i="20"/>
  <c r="D279" i="20"/>
  <c r="X278" i="20"/>
  <c r="W278" i="20"/>
  <c r="V278" i="20"/>
  <c r="T278" i="20"/>
  <c r="S278" i="20"/>
  <c r="P278" i="20"/>
  <c r="H278" i="20"/>
  <c r="G278" i="20"/>
  <c r="F278" i="20"/>
  <c r="E278" i="20"/>
  <c r="D278" i="20"/>
  <c r="X277" i="20"/>
  <c r="W277" i="20"/>
  <c r="V277" i="20"/>
  <c r="T277" i="20"/>
  <c r="S277" i="20"/>
  <c r="P277" i="20"/>
  <c r="H277" i="20"/>
  <c r="G277" i="20"/>
  <c r="F277" i="20"/>
  <c r="E277" i="20"/>
  <c r="D277" i="20"/>
  <c r="X276" i="20"/>
  <c r="W276" i="20"/>
  <c r="V276" i="20"/>
  <c r="T276" i="20"/>
  <c r="S276" i="20"/>
  <c r="P276" i="20"/>
  <c r="H276" i="20"/>
  <c r="G276" i="20"/>
  <c r="F276" i="20"/>
  <c r="E276" i="20"/>
  <c r="D276" i="20"/>
  <c r="X275" i="20"/>
  <c r="W275" i="20"/>
  <c r="V275" i="20"/>
  <c r="T275" i="20"/>
  <c r="S275" i="20"/>
  <c r="P275" i="20"/>
  <c r="H275" i="20"/>
  <c r="G275" i="20"/>
  <c r="F275" i="20"/>
  <c r="E275" i="20"/>
  <c r="D275" i="20"/>
  <c r="X274" i="20"/>
  <c r="W274" i="20"/>
  <c r="V274" i="20"/>
  <c r="T274" i="20"/>
  <c r="S274" i="20"/>
  <c r="P274" i="20"/>
  <c r="H274" i="20"/>
  <c r="G274" i="20"/>
  <c r="F274" i="20"/>
  <c r="E274" i="20"/>
  <c r="D274" i="20"/>
  <c r="X273" i="20"/>
  <c r="W273" i="20"/>
  <c r="V273" i="20"/>
  <c r="T273" i="20"/>
  <c r="S273" i="20"/>
  <c r="P273" i="20"/>
  <c r="H273" i="20"/>
  <c r="G273" i="20"/>
  <c r="F273" i="20"/>
  <c r="E273" i="20"/>
  <c r="D273" i="20"/>
  <c r="X272" i="20"/>
  <c r="W272" i="20"/>
  <c r="V272" i="20"/>
  <c r="T272" i="20"/>
  <c r="S272" i="20"/>
  <c r="P272" i="20"/>
  <c r="H272" i="20"/>
  <c r="G272" i="20"/>
  <c r="F272" i="20"/>
  <c r="E272" i="20"/>
  <c r="D272" i="20"/>
  <c r="X271" i="20"/>
  <c r="W271" i="20"/>
  <c r="V271" i="20"/>
  <c r="T271" i="20"/>
  <c r="S271" i="20"/>
  <c r="P271" i="20"/>
  <c r="H271" i="20"/>
  <c r="G271" i="20"/>
  <c r="F271" i="20"/>
  <c r="E271" i="20"/>
  <c r="D271" i="20"/>
  <c r="X270" i="20"/>
  <c r="W270" i="20"/>
  <c r="V270" i="20"/>
  <c r="T270" i="20"/>
  <c r="S270" i="20"/>
  <c r="P270" i="20"/>
  <c r="H270" i="20"/>
  <c r="G270" i="20"/>
  <c r="F270" i="20"/>
  <c r="E270" i="20"/>
  <c r="D270" i="20"/>
  <c r="X269" i="20"/>
  <c r="W269" i="20"/>
  <c r="V269" i="20"/>
  <c r="T269" i="20"/>
  <c r="S269" i="20"/>
  <c r="P269" i="20"/>
  <c r="H269" i="20"/>
  <c r="G269" i="20"/>
  <c r="F269" i="20"/>
  <c r="E269" i="20"/>
  <c r="D269" i="20"/>
  <c r="X268" i="20"/>
  <c r="W268" i="20"/>
  <c r="V268" i="20"/>
  <c r="T268" i="20"/>
  <c r="S268" i="20"/>
  <c r="P268" i="20"/>
  <c r="H268" i="20"/>
  <c r="G268" i="20"/>
  <c r="F268" i="20"/>
  <c r="E268" i="20"/>
  <c r="D268" i="20"/>
  <c r="X267" i="20"/>
  <c r="W267" i="20"/>
  <c r="V267" i="20"/>
  <c r="T267" i="20"/>
  <c r="S267" i="20"/>
  <c r="P267" i="20"/>
  <c r="H267" i="20"/>
  <c r="G267" i="20"/>
  <c r="F267" i="20"/>
  <c r="E267" i="20"/>
  <c r="D267" i="20"/>
  <c r="X266" i="20"/>
  <c r="W266" i="20"/>
  <c r="V266" i="20"/>
  <c r="T266" i="20"/>
  <c r="S266" i="20"/>
  <c r="P266" i="20"/>
  <c r="H266" i="20"/>
  <c r="G266" i="20"/>
  <c r="F266" i="20"/>
  <c r="E266" i="20"/>
  <c r="D266" i="20"/>
  <c r="X265" i="20"/>
  <c r="W265" i="20"/>
  <c r="V265" i="20"/>
  <c r="T265" i="20"/>
  <c r="S265" i="20"/>
  <c r="P265" i="20"/>
  <c r="H265" i="20"/>
  <c r="G265" i="20"/>
  <c r="F265" i="20"/>
  <c r="E265" i="20"/>
  <c r="D265" i="20"/>
  <c r="X264" i="20"/>
  <c r="W264" i="20"/>
  <c r="V264" i="20"/>
  <c r="T264" i="20"/>
  <c r="S264" i="20"/>
  <c r="P264" i="20"/>
  <c r="H264" i="20"/>
  <c r="G264" i="20"/>
  <c r="F264" i="20"/>
  <c r="E264" i="20"/>
  <c r="D264" i="20"/>
  <c r="X263" i="20"/>
  <c r="W263" i="20"/>
  <c r="V263" i="20"/>
  <c r="T263" i="20"/>
  <c r="S263" i="20"/>
  <c r="P263" i="20"/>
  <c r="H263" i="20"/>
  <c r="G263" i="20"/>
  <c r="F263" i="20"/>
  <c r="E263" i="20"/>
  <c r="D263" i="20"/>
  <c r="X262" i="20"/>
  <c r="W262" i="20"/>
  <c r="V262" i="20"/>
  <c r="T262" i="20"/>
  <c r="S262" i="20"/>
  <c r="P262" i="20"/>
  <c r="H262" i="20"/>
  <c r="G262" i="20"/>
  <c r="F262" i="20"/>
  <c r="E262" i="20"/>
  <c r="D262" i="20"/>
  <c r="X261" i="20"/>
  <c r="W261" i="20"/>
  <c r="V261" i="20"/>
  <c r="T261" i="20"/>
  <c r="S261" i="20"/>
  <c r="P261" i="20"/>
  <c r="H261" i="20"/>
  <c r="G261" i="20"/>
  <c r="F261" i="20"/>
  <c r="E261" i="20"/>
  <c r="D261" i="20"/>
  <c r="X260" i="20"/>
  <c r="W260" i="20"/>
  <c r="V260" i="20"/>
  <c r="T260" i="20"/>
  <c r="S260" i="20"/>
  <c r="P260" i="20"/>
  <c r="H260" i="20"/>
  <c r="G260" i="20"/>
  <c r="F260" i="20"/>
  <c r="E260" i="20"/>
  <c r="D260" i="20"/>
  <c r="X259" i="20"/>
  <c r="W259" i="20"/>
  <c r="V259" i="20"/>
  <c r="T259" i="20"/>
  <c r="S259" i="20"/>
  <c r="P259" i="20"/>
  <c r="H259" i="20"/>
  <c r="G259" i="20"/>
  <c r="F259" i="20"/>
  <c r="E259" i="20"/>
  <c r="D259" i="20"/>
  <c r="X258" i="20"/>
  <c r="W258" i="20"/>
  <c r="V258" i="20"/>
  <c r="T258" i="20"/>
  <c r="S258" i="20"/>
  <c r="P258" i="20"/>
  <c r="H258" i="20"/>
  <c r="G258" i="20"/>
  <c r="F258" i="20"/>
  <c r="E258" i="20"/>
  <c r="D258" i="20"/>
  <c r="X257" i="20"/>
  <c r="W257" i="20"/>
  <c r="V257" i="20"/>
  <c r="T257" i="20"/>
  <c r="S257" i="20"/>
  <c r="P257" i="20"/>
  <c r="H257" i="20"/>
  <c r="G257" i="20"/>
  <c r="F257" i="20"/>
  <c r="E257" i="20"/>
  <c r="D257" i="20"/>
  <c r="X256" i="20"/>
  <c r="W256" i="20"/>
  <c r="V256" i="20"/>
  <c r="T256" i="20"/>
  <c r="S256" i="20"/>
  <c r="P256" i="20"/>
  <c r="H256" i="20"/>
  <c r="G256" i="20"/>
  <c r="F256" i="20"/>
  <c r="E256" i="20"/>
  <c r="D256" i="20"/>
  <c r="X255" i="20"/>
  <c r="W255" i="20"/>
  <c r="V255" i="20"/>
  <c r="T255" i="20"/>
  <c r="S255" i="20"/>
  <c r="P255" i="20"/>
  <c r="H255" i="20"/>
  <c r="G255" i="20"/>
  <c r="F255" i="20"/>
  <c r="E255" i="20"/>
  <c r="D255" i="20"/>
  <c r="X254" i="20"/>
  <c r="W254" i="20"/>
  <c r="V254" i="20"/>
  <c r="T254" i="20"/>
  <c r="S254" i="20"/>
  <c r="P254" i="20"/>
  <c r="H254" i="20"/>
  <c r="G254" i="20"/>
  <c r="F254" i="20"/>
  <c r="E254" i="20"/>
  <c r="D254" i="20"/>
  <c r="X253" i="20"/>
  <c r="W253" i="20"/>
  <c r="V253" i="20"/>
  <c r="T253" i="20"/>
  <c r="S253" i="20"/>
  <c r="P253" i="20"/>
  <c r="H253" i="20"/>
  <c r="G253" i="20"/>
  <c r="F253" i="20"/>
  <c r="E253" i="20"/>
  <c r="D253" i="20"/>
  <c r="X252" i="20"/>
  <c r="W252" i="20"/>
  <c r="T252" i="20"/>
  <c r="S252" i="20"/>
  <c r="P252" i="20"/>
  <c r="H252" i="20"/>
  <c r="G252" i="20"/>
  <c r="F252" i="20"/>
  <c r="E252" i="20"/>
  <c r="D252" i="20"/>
  <c r="X251" i="20"/>
  <c r="W251" i="20"/>
  <c r="V251" i="20"/>
  <c r="T251" i="20"/>
  <c r="S251" i="20"/>
  <c r="P251" i="20"/>
  <c r="H251" i="20"/>
  <c r="G251" i="20"/>
  <c r="F251" i="20"/>
  <c r="E251" i="20"/>
  <c r="D251" i="20"/>
  <c r="X250" i="20"/>
  <c r="W250" i="20"/>
  <c r="V250" i="20"/>
  <c r="T250" i="20"/>
  <c r="S250" i="20"/>
  <c r="P250" i="20"/>
  <c r="H250" i="20"/>
  <c r="G250" i="20"/>
  <c r="F250" i="20"/>
  <c r="E250" i="20"/>
  <c r="D250" i="20"/>
  <c r="X249" i="20"/>
  <c r="W249" i="20"/>
  <c r="V249" i="20"/>
  <c r="T249" i="20"/>
  <c r="S249" i="20"/>
  <c r="P249" i="20"/>
  <c r="H249" i="20"/>
  <c r="G249" i="20"/>
  <c r="F249" i="20"/>
  <c r="E249" i="20"/>
  <c r="D249" i="20"/>
  <c r="X248" i="20"/>
  <c r="W248" i="20"/>
  <c r="V248" i="20"/>
  <c r="T248" i="20"/>
  <c r="S248" i="20"/>
  <c r="P248" i="20"/>
  <c r="H248" i="20"/>
  <c r="G248" i="20"/>
  <c r="F248" i="20"/>
  <c r="E248" i="20"/>
  <c r="D248" i="20"/>
  <c r="X247" i="20"/>
  <c r="W247" i="20"/>
  <c r="V247" i="20"/>
  <c r="T247" i="20"/>
  <c r="S247" i="20"/>
  <c r="P247" i="20"/>
  <c r="H247" i="20"/>
  <c r="G247" i="20"/>
  <c r="F247" i="20"/>
  <c r="E247" i="20"/>
  <c r="D247" i="20"/>
  <c r="X246" i="20"/>
  <c r="W246" i="20"/>
  <c r="V246" i="20"/>
  <c r="T246" i="20"/>
  <c r="S246" i="20"/>
  <c r="P246" i="20"/>
  <c r="H246" i="20"/>
  <c r="G246" i="20"/>
  <c r="F246" i="20"/>
  <c r="E246" i="20"/>
  <c r="D246" i="20"/>
  <c r="X245" i="20"/>
  <c r="W245" i="20"/>
  <c r="V245" i="20"/>
  <c r="T245" i="20"/>
  <c r="S245" i="20"/>
  <c r="P245" i="20"/>
  <c r="H245" i="20"/>
  <c r="G245" i="20"/>
  <c r="F245" i="20"/>
  <c r="E245" i="20"/>
  <c r="D245" i="20"/>
  <c r="X244" i="20"/>
  <c r="W244" i="20"/>
  <c r="V244" i="20"/>
  <c r="T244" i="20"/>
  <c r="S244" i="20"/>
  <c r="P244" i="20"/>
  <c r="H244" i="20"/>
  <c r="G244" i="20"/>
  <c r="F244" i="20"/>
  <c r="E244" i="20"/>
  <c r="D244" i="20"/>
  <c r="X243" i="20"/>
  <c r="W243" i="20"/>
  <c r="V243" i="20"/>
  <c r="T243" i="20"/>
  <c r="S243" i="20"/>
  <c r="P243" i="20"/>
  <c r="H243" i="20"/>
  <c r="G243" i="20"/>
  <c r="F243" i="20"/>
  <c r="E243" i="20"/>
  <c r="D243" i="20"/>
  <c r="X242" i="20"/>
  <c r="W242" i="20"/>
  <c r="V242" i="20"/>
  <c r="T242" i="20"/>
  <c r="S242" i="20"/>
  <c r="P242" i="20"/>
  <c r="H242" i="20"/>
  <c r="G242" i="20"/>
  <c r="F242" i="20"/>
  <c r="E242" i="20"/>
  <c r="D242" i="20"/>
  <c r="X241" i="20"/>
  <c r="W241" i="20"/>
  <c r="V241" i="20"/>
  <c r="T241" i="20"/>
  <c r="S241" i="20"/>
  <c r="P241" i="20"/>
  <c r="H241" i="20"/>
  <c r="G241" i="20"/>
  <c r="F241" i="20"/>
  <c r="E241" i="20"/>
  <c r="D241" i="20"/>
  <c r="X240" i="20"/>
  <c r="W240" i="20"/>
  <c r="V240" i="20"/>
  <c r="T240" i="20"/>
  <c r="S240" i="20"/>
  <c r="P240" i="20"/>
  <c r="H240" i="20"/>
  <c r="G240" i="20"/>
  <c r="F240" i="20"/>
  <c r="E240" i="20"/>
  <c r="D240" i="20"/>
  <c r="X239" i="20"/>
  <c r="W239" i="20"/>
  <c r="V239" i="20"/>
  <c r="T239" i="20"/>
  <c r="S239" i="20"/>
  <c r="P239" i="20"/>
  <c r="H239" i="20"/>
  <c r="G239" i="20"/>
  <c r="F239" i="20"/>
  <c r="E239" i="20"/>
  <c r="D239" i="20"/>
  <c r="X238" i="20"/>
  <c r="W238" i="20"/>
  <c r="V238" i="20"/>
  <c r="T238" i="20"/>
  <c r="S238" i="20"/>
  <c r="P238" i="20"/>
  <c r="H238" i="20"/>
  <c r="G238" i="20"/>
  <c r="F238" i="20"/>
  <c r="E238" i="20"/>
  <c r="D238" i="20"/>
  <c r="X237" i="20"/>
  <c r="W237" i="20"/>
  <c r="V237" i="20"/>
  <c r="T237" i="20"/>
  <c r="S237" i="20"/>
  <c r="P237" i="20"/>
  <c r="H237" i="20"/>
  <c r="G237" i="20"/>
  <c r="F237" i="20"/>
  <c r="E237" i="20"/>
  <c r="D237" i="20"/>
  <c r="X236" i="20"/>
  <c r="W236" i="20"/>
  <c r="V236" i="20"/>
  <c r="T236" i="20"/>
  <c r="S236" i="20"/>
  <c r="P236" i="20"/>
  <c r="H236" i="20"/>
  <c r="G236" i="20"/>
  <c r="F236" i="20"/>
  <c r="E236" i="20"/>
  <c r="D236" i="20"/>
  <c r="X235" i="20"/>
  <c r="W235" i="20"/>
  <c r="V235" i="20"/>
  <c r="T235" i="20"/>
  <c r="S235" i="20"/>
  <c r="P235" i="20"/>
  <c r="H235" i="20"/>
  <c r="G235" i="20"/>
  <c r="F235" i="20"/>
  <c r="E235" i="20"/>
  <c r="D235" i="20"/>
  <c r="X234" i="20"/>
  <c r="W234" i="20"/>
  <c r="V234" i="20"/>
  <c r="T234" i="20"/>
  <c r="S234" i="20"/>
  <c r="P234" i="20"/>
  <c r="H234" i="20"/>
  <c r="G234" i="20"/>
  <c r="F234" i="20"/>
  <c r="E234" i="20"/>
  <c r="D234" i="20"/>
  <c r="X233" i="20"/>
  <c r="W233" i="20"/>
  <c r="V233" i="20"/>
  <c r="T233" i="20"/>
  <c r="S233" i="20"/>
  <c r="P233" i="20"/>
  <c r="H233" i="20"/>
  <c r="G233" i="20"/>
  <c r="F233" i="20"/>
  <c r="E233" i="20"/>
  <c r="D233" i="20"/>
  <c r="X232" i="20"/>
  <c r="W232" i="20"/>
  <c r="V232" i="20"/>
  <c r="T232" i="20"/>
  <c r="S232" i="20"/>
  <c r="P232" i="20"/>
  <c r="H232" i="20"/>
  <c r="G232" i="20"/>
  <c r="F232" i="20"/>
  <c r="E232" i="20"/>
  <c r="D232" i="20"/>
  <c r="X231" i="20"/>
  <c r="W231" i="20"/>
  <c r="V231" i="20"/>
  <c r="T231" i="20"/>
  <c r="S231" i="20"/>
  <c r="P231" i="20"/>
  <c r="H231" i="20"/>
  <c r="G231" i="20"/>
  <c r="F231" i="20"/>
  <c r="E231" i="20"/>
  <c r="D231" i="20"/>
  <c r="X230" i="20"/>
  <c r="W230" i="20"/>
  <c r="V230" i="20"/>
  <c r="T230" i="20"/>
  <c r="S230" i="20"/>
  <c r="P230" i="20"/>
  <c r="H230" i="20"/>
  <c r="G230" i="20"/>
  <c r="F230" i="20"/>
  <c r="E230" i="20"/>
  <c r="D230" i="20"/>
  <c r="X229" i="20"/>
  <c r="W229" i="20"/>
  <c r="V229" i="20"/>
  <c r="T229" i="20"/>
  <c r="S229" i="20"/>
  <c r="P229" i="20"/>
  <c r="H229" i="20"/>
  <c r="G229" i="20"/>
  <c r="F229" i="20"/>
  <c r="E229" i="20"/>
  <c r="D229" i="20"/>
  <c r="X228" i="20"/>
  <c r="W228" i="20"/>
  <c r="V228" i="20"/>
  <c r="T228" i="20"/>
  <c r="S228" i="20"/>
  <c r="P228" i="20"/>
  <c r="H228" i="20"/>
  <c r="G228" i="20"/>
  <c r="F228" i="20"/>
  <c r="E228" i="20"/>
  <c r="D228" i="20"/>
  <c r="X227" i="20"/>
  <c r="W227" i="20"/>
  <c r="V227" i="20"/>
  <c r="T227" i="20"/>
  <c r="S227" i="20"/>
  <c r="P227" i="20"/>
  <c r="H227" i="20"/>
  <c r="G227" i="20"/>
  <c r="F227" i="20"/>
  <c r="E227" i="20"/>
  <c r="D227" i="20"/>
  <c r="X226" i="20"/>
  <c r="W226" i="20"/>
  <c r="V226" i="20"/>
  <c r="T226" i="20"/>
  <c r="S226" i="20"/>
  <c r="P226" i="20"/>
  <c r="H226" i="20"/>
  <c r="G226" i="20"/>
  <c r="F226" i="20"/>
  <c r="E226" i="20"/>
  <c r="D226" i="20"/>
  <c r="X225" i="20"/>
  <c r="W225" i="20"/>
  <c r="V225" i="20"/>
  <c r="T225" i="20"/>
  <c r="S225" i="20"/>
  <c r="P225" i="20"/>
  <c r="H225" i="20"/>
  <c r="G225" i="20"/>
  <c r="F225" i="20"/>
  <c r="E225" i="20"/>
  <c r="D225" i="20"/>
  <c r="X224" i="20"/>
  <c r="W224" i="20"/>
  <c r="V224" i="20"/>
  <c r="T224" i="20"/>
  <c r="S224" i="20"/>
  <c r="P224" i="20"/>
  <c r="H224" i="20"/>
  <c r="G224" i="20"/>
  <c r="F224" i="20"/>
  <c r="E224" i="20"/>
  <c r="D224" i="20"/>
  <c r="X223" i="20"/>
  <c r="W223" i="20"/>
  <c r="V223" i="20"/>
  <c r="T223" i="20"/>
  <c r="S223" i="20"/>
  <c r="P223" i="20"/>
  <c r="H223" i="20"/>
  <c r="G223" i="20"/>
  <c r="F223" i="20"/>
  <c r="E223" i="20"/>
  <c r="D223" i="20"/>
  <c r="X222" i="20"/>
  <c r="W222" i="20"/>
  <c r="V222" i="20"/>
  <c r="T222" i="20"/>
  <c r="S222" i="20"/>
  <c r="P222" i="20"/>
  <c r="H222" i="20"/>
  <c r="G222" i="20"/>
  <c r="F222" i="20"/>
  <c r="E222" i="20"/>
  <c r="D222" i="20"/>
  <c r="X221" i="20"/>
  <c r="W221" i="20"/>
  <c r="V221" i="20"/>
  <c r="T221" i="20"/>
  <c r="S221" i="20"/>
  <c r="P221" i="20"/>
  <c r="H221" i="20"/>
  <c r="G221" i="20"/>
  <c r="F221" i="20"/>
  <c r="E221" i="20"/>
  <c r="D221" i="20"/>
  <c r="X220" i="20"/>
  <c r="W220" i="20"/>
  <c r="V220" i="20"/>
  <c r="T220" i="20"/>
  <c r="S220" i="20"/>
  <c r="P220" i="20"/>
  <c r="H220" i="20"/>
  <c r="G220" i="20"/>
  <c r="F220" i="20"/>
  <c r="E220" i="20"/>
  <c r="D220" i="20"/>
  <c r="X219" i="20"/>
  <c r="W219" i="20"/>
  <c r="V219" i="20"/>
  <c r="T219" i="20"/>
  <c r="S219" i="20"/>
  <c r="P219" i="20"/>
  <c r="H219" i="20"/>
  <c r="G219" i="20"/>
  <c r="F219" i="20"/>
  <c r="E219" i="20"/>
  <c r="D219" i="20"/>
  <c r="X218" i="20"/>
  <c r="W218" i="20"/>
  <c r="V218" i="20"/>
  <c r="T218" i="20"/>
  <c r="S218" i="20"/>
  <c r="P218" i="20"/>
  <c r="H218" i="20"/>
  <c r="G218" i="20"/>
  <c r="F218" i="20"/>
  <c r="E218" i="20"/>
  <c r="D218" i="20"/>
  <c r="X217" i="20"/>
  <c r="W217" i="20"/>
  <c r="V217" i="20"/>
  <c r="T217" i="20"/>
  <c r="S217" i="20"/>
  <c r="P217" i="20"/>
  <c r="H217" i="20"/>
  <c r="G217" i="20"/>
  <c r="F217" i="20"/>
  <c r="E217" i="20"/>
  <c r="D217" i="20"/>
  <c r="X216" i="20"/>
  <c r="W216" i="20"/>
  <c r="V216" i="20"/>
  <c r="T216" i="20"/>
  <c r="S216" i="20"/>
  <c r="P216" i="20"/>
  <c r="H216" i="20"/>
  <c r="G216" i="20"/>
  <c r="F216" i="20"/>
  <c r="E216" i="20"/>
  <c r="D216" i="20"/>
  <c r="X215" i="20"/>
  <c r="W215" i="20"/>
  <c r="V215" i="20"/>
  <c r="T215" i="20"/>
  <c r="S215" i="20"/>
  <c r="P215" i="20"/>
  <c r="H215" i="20"/>
  <c r="G215" i="20"/>
  <c r="F215" i="20"/>
  <c r="E215" i="20"/>
  <c r="D215" i="20"/>
  <c r="X214" i="20"/>
  <c r="W214" i="20"/>
  <c r="V214" i="20"/>
  <c r="T214" i="20"/>
  <c r="S214" i="20"/>
  <c r="P214" i="20"/>
  <c r="H214" i="20"/>
  <c r="G214" i="20"/>
  <c r="F214" i="20"/>
  <c r="E214" i="20"/>
  <c r="D214" i="20"/>
  <c r="X213" i="20"/>
  <c r="W213" i="20"/>
  <c r="V213" i="20"/>
  <c r="T213" i="20"/>
  <c r="S213" i="20"/>
  <c r="P213" i="20"/>
  <c r="H213" i="20"/>
  <c r="G213" i="20"/>
  <c r="F213" i="20"/>
  <c r="E213" i="20"/>
  <c r="D213" i="20"/>
  <c r="X212" i="20"/>
  <c r="W212" i="20"/>
  <c r="V212" i="20"/>
  <c r="T212" i="20"/>
  <c r="S212" i="20"/>
  <c r="P212" i="20"/>
  <c r="H212" i="20"/>
  <c r="G212" i="20"/>
  <c r="F212" i="20"/>
  <c r="E212" i="20"/>
  <c r="D212" i="20"/>
  <c r="X211" i="20"/>
  <c r="W211" i="20"/>
  <c r="V211" i="20"/>
  <c r="T211" i="20"/>
  <c r="S211" i="20"/>
  <c r="P211" i="20"/>
  <c r="H211" i="20"/>
  <c r="G211" i="20"/>
  <c r="F211" i="20"/>
  <c r="E211" i="20"/>
  <c r="D211" i="20"/>
  <c r="X210" i="20"/>
  <c r="W210" i="20"/>
  <c r="V210" i="20"/>
  <c r="T210" i="20"/>
  <c r="S210" i="20"/>
  <c r="P210" i="20"/>
  <c r="H210" i="20"/>
  <c r="G210" i="20"/>
  <c r="F210" i="20"/>
  <c r="E210" i="20"/>
  <c r="D210" i="20"/>
  <c r="X209" i="20"/>
  <c r="W209" i="20"/>
  <c r="V209" i="20"/>
  <c r="T209" i="20"/>
  <c r="S209" i="20"/>
  <c r="P209" i="20"/>
  <c r="H209" i="20"/>
  <c r="G209" i="20"/>
  <c r="F209" i="20"/>
  <c r="E209" i="20"/>
  <c r="D209" i="20"/>
  <c r="X208" i="20"/>
  <c r="W208" i="20"/>
  <c r="V208" i="20"/>
  <c r="T208" i="20"/>
  <c r="S208" i="20"/>
  <c r="P208" i="20"/>
  <c r="H208" i="20"/>
  <c r="G208" i="20"/>
  <c r="F208" i="20"/>
  <c r="E208" i="20"/>
  <c r="D208" i="20"/>
  <c r="X207" i="20"/>
  <c r="W207" i="20"/>
  <c r="V207" i="20"/>
  <c r="T207" i="20"/>
  <c r="S207" i="20"/>
  <c r="P207" i="20"/>
  <c r="H207" i="20"/>
  <c r="G207" i="20"/>
  <c r="F207" i="20"/>
  <c r="E207" i="20"/>
  <c r="D207" i="20"/>
  <c r="X206" i="20"/>
  <c r="W206" i="20"/>
  <c r="V206" i="20"/>
  <c r="T206" i="20"/>
  <c r="S206" i="20"/>
  <c r="P206" i="20"/>
  <c r="H206" i="20"/>
  <c r="G206" i="20"/>
  <c r="F206" i="20"/>
  <c r="E206" i="20"/>
  <c r="D206" i="20"/>
  <c r="X205" i="20"/>
  <c r="W205" i="20"/>
  <c r="V205" i="20"/>
  <c r="T205" i="20"/>
  <c r="S205" i="20"/>
  <c r="P205" i="20"/>
  <c r="H205" i="20"/>
  <c r="G205" i="20"/>
  <c r="F205" i="20"/>
  <c r="E205" i="20"/>
  <c r="D205" i="20"/>
  <c r="X204" i="20"/>
  <c r="W204" i="20"/>
  <c r="V204" i="20"/>
  <c r="T204" i="20"/>
  <c r="S204" i="20"/>
  <c r="P204" i="20"/>
  <c r="H204" i="20"/>
  <c r="G204" i="20"/>
  <c r="F204" i="20"/>
  <c r="E204" i="20"/>
  <c r="D204" i="20"/>
  <c r="X203" i="20"/>
  <c r="W203" i="20"/>
  <c r="V203" i="20"/>
  <c r="T203" i="20"/>
  <c r="S203" i="20"/>
  <c r="P203" i="20"/>
  <c r="H203" i="20"/>
  <c r="G203" i="20"/>
  <c r="F203" i="20"/>
  <c r="E203" i="20"/>
  <c r="D203" i="20"/>
  <c r="X202" i="20"/>
  <c r="W202" i="20"/>
  <c r="V202" i="20"/>
  <c r="T202" i="20"/>
  <c r="S202" i="20"/>
  <c r="P202" i="20"/>
  <c r="H202" i="20"/>
  <c r="G202" i="20"/>
  <c r="F202" i="20"/>
  <c r="E202" i="20"/>
  <c r="D202" i="20"/>
  <c r="X201" i="20"/>
  <c r="W201" i="20"/>
  <c r="V201" i="20"/>
  <c r="T201" i="20"/>
  <c r="S201" i="20"/>
  <c r="P201" i="20"/>
  <c r="H201" i="20"/>
  <c r="G201" i="20"/>
  <c r="F201" i="20"/>
  <c r="E201" i="20"/>
  <c r="D201" i="20"/>
  <c r="X200" i="20"/>
  <c r="W200" i="20"/>
  <c r="V200" i="20"/>
  <c r="T200" i="20"/>
  <c r="S200" i="20"/>
  <c r="P200" i="20"/>
  <c r="N200" i="20"/>
  <c r="H200" i="20"/>
  <c r="G200" i="20"/>
  <c r="F200" i="20"/>
  <c r="E200" i="20"/>
  <c r="D200" i="20"/>
  <c r="X199" i="20"/>
  <c r="W199" i="20"/>
  <c r="V199" i="20"/>
  <c r="T199" i="20"/>
  <c r="S199" i="20"/>
  <c r="P199" i="20"/>
  <c r="N199" i="20"/>
  <c r="H199" i="20"/>
  <c r="G199" i="20"/>
  <c r="F199" i="20"/>
  <c r="E199" i="20"/>
  <c r="D199" i="20"/>
  <c r="X198" i="20"/>
  <c r="W198" i="20"/>
  <c r="V198" i="20"/>
  <c r="T198" i="20"/>
  <c r="S198" i="20"/>
  <c r="P198" i="20"/>
  <c r="N198" i="20"/>
  <c r="M198" i="20"/>
  <c r="H198" i="20"/>
  <c r="G198" i="20"/>
  <c r="F198" i="20"/>
  <c r="E198" i="20"/>
  <c r="D198" i="20"/>
  <c r="X197" i="20"/>
  <c r="W197" i="20"/>
  <c r="V197" i="20"/>
  <c r="T197" i="20"/>
  <c r="S197" i="20"/>
  <c r="P197" i="20"/>
  <c r="N197" i="20"/>
  <c r="M197" i="20"/>
  <c r="H197" i="20"/>
  <c r="G197" i="20"/>
  <c r="F197" i="20"/>
  <c r="E197" i="20"/>
  <c r="D197" i="20"/>
  <c r="X196" i="20"/>
  <c r="W196" i="20"/>
  <c r="V196" i="20"/>
  <c r="T196" i="20"/>
  <c r="S196" i="20"/>
  <c r="P196" i="20"/>
  <c r="N196" i="20"/>
  <c r="M196" i="20"/>
  <c r="H196" i="20"/>
  <c r="G196" i="20"/>
  <c r="F196" i="20"/>
  <c r="E196" i="20"/>
  <c r="D196" i="20"/>
  <c r="X195" i="20"/>
  <c r="W195" i="20"/>
  <c r="V195" i="20"/>
  <c r="T195" i="20"/>
  <c r="S195" i="20"/>
  <c r="P195" i="20"/>
  <c r="N195" i="20"/>
  <c r="M195" i="20"/>
  <c r="H195" i="20"/>
  <c r="G195" i="20"/>
  <c r="F195" i="20"/>
  <c r="E195" i="20"/>
  <c r="D195" i="20"/>
  <c r="X194" i="20"/>
  <c r="W194" i="20"/>
  <c r="V194" i="20"/>
  <c r="T194" i="20"/>
  <c r="S194" i="20"/>
  <c r="P194" i="20"/>
  <c r="N194" i="20"/>
  <c r="M194" i="20"/>
  <c r="H194" i="20"/>
  <c r="G194" i="20"/>
  <c r="F194" i="20"/>
  <c r="E194" i="20"/>
  <c r="D194" i="20"/>
  <c r="X193" i="20"/>
  <c r="W193" i="20"/>
  <c r="V193" i="20"/>
  <c r="T193" i="20"/>
  <c r="S193" i="20"/>
  <c r="P193" i="20"/>
  <c r="N193" i="20"/>
  <c r="M193" i="20"/>
  <c r="H193" i="20"/>
  <c r="G193" i="20"/>
  <c r="F193" i="20"/>
  <c r="E193" i="20"/>
  <c r="D193" i="20"/>
  <c r="X192" i="20"/>
  <c r="W192" i="20"/>
  <c r="V192" i="20"/>
  <c r="T192" i="20"/>
  <c r="S192" i="20"/>
  <c r="P192" i="20"/>
  <c r="N192" i="20"/>
  <c r="M192" i="20"/>
  <c r="H192" i="20"/>
  <c r="G192" i="20"/>
  <c r="F192" i="20"/>
  <c r="E192" i="20"/>
  <c r="D192" i="20"/>
  <c r="X191" i="20"/>
  <c r="W191" i="20"/>
  <c r="V191" i="20"/>
  <c r="T191" i="20"/>
  <c r="S191" i="20"/>
  <c r="P191" i="20"/>
  <c r="N191" i="20"/>
  <c r="M191" i="20"/>
  <c r="H191" i="20"/>
  <c r="G191" i="20"/>
  <c r="F191" i="20"/>
  <c r="E191" i="20"/>
  <c r="D191" i="20"/>
  <c r="X190" i="20"/>
  <c r="W190" i="20"/>
  <c r="V190" i="20"/>
  <c r="T190" i="20"/>
  <c r="S190" i="20"/>
  <c r="P190" i="20"/>
  <c r="N190" i="20"/>
  <c r="M190" i="20"/>
  <c r="H190" i="20"/>
  <c r="G190" i="20"/>
  <c r="F190" i="20"/>
  <c r="E190" i="20"/>
  <c r="D190" i="20"/>
  <c r="X189" i="20"/>
  <c r="W189" i="20"/>
  <c r="V189" i="20"/>
  <c r="T189" i="20"/>
  <c r="S189" i="20"/>
  <c r="P189" i="20"/>
  <c r="N189" i="20"/>
  <c r="M189" i="20"/>
  <c r="H189" i="20"/>
  <c r="G189" i="20"/>
  <c r="F189" i="20"/>
  <c r="E189" i="20"/>
  <c r="D189" i="20"/>
  <c r="X188" i="20"/>
  <c r="W188" i="20"/>
  <c r="V188" i="20"/>
  <c r="T188" i="20"/>
  <c r="S188" i="20"/>
  <c r="P188" i="20"/>
  <c r="N188" i="20"/>
  <c r="M188" i="20"/>
  <c r="H188" i="20"/>
  <c r="G188" i="20"/>
  <c r="F188" i="20"/>
  <c r="E188" i="20"/>
  <c r="D188" i="20"/>
  <c r="X187" i="20"/>
  <c r="W187" i="20"/>
  <c r="V187" i="20"/>
  <c r="T187" i="20"/>
  <c r="S187" i="20"/>
  <c r="P187" i="20"/>
  <c r="N187" i="20"/>
  <c r="M187" i="20"/>
  <c r="H187" i="20"/>
  <c r="G187" i="20"/>
  <c r="F187" i="20"/>
  <c r="E187" i="20"/>
  <c r="D187" i="20"/>
  <c r="X186" i="20"/>
  <c r="W186" i="20"/>
  <c r="V186" i="20"/>
  <c r="T186" i="20"/>
  <c r="S186" i="20"/>
  <c r="P186" i="20"/>
  <c r="N186" i="20"/>
  <c r="M186" i="20"/>
  <c r="H186" i="20"/>
  <c r="G186" i="20"/>
  <c r="F186" i="20"/>
  <c r="E186" i="20"/>
  <c r="D186" i="20"/>
  <c r="X185" i="20"/>
  <c r="W185" i="20"/>
  <c r="V185" i="20"/>
  <c r="T185" i="20"/>
  <c r="S185" i="20"/>
  <c r="P185" i="20"/>
  <c r="N185" i="20"/>
  <c r="M185" i="20"/>
  <c r="H185" i="20"/>
  <c r="G185" i="20"/>
  <c r="F185" i="20"/>
  <c r="E185" i="20"/>
  <c r="D185" i="20"/>
  <c r="X184" i="20"/>
  <c r="W184" i="20"/>
  <c r="V184" i="20"/>
  <c r="T184" i="20"/>
  <c r="S184" i="20"/>
  <c r="P184" i="20"/>
  <c r="N184" i="20"/>
  <c r="M184" i="20"/>
  <c r="H184" i="20"/>
  <c r="G184" i="20"/>
  <c r="F184" i="20"/>
  <c r="E184" i="20"/>
  <c r="D184" i="20"/>
  <c r="X183" i="20"/>
  <c r="W183" i="20"/>
  <c r="V183" i="20"/>
  <c r="T183" i="20"/>
  <c r="S183" i="20"/>
  <c r="P183" i="20"/>
  <c r="N183" i="20"/>
  <c r="M183" i="20"/>
  <c r="H183" i="20"/>
  <c r="G183" i="20"/>
  <c r="F183" i="20"/>
  <c r="E183" i="20"/>
  <c r="D183" i="20"/>
  <c r="X182" i="20"/>
  <c r="W182" i="20"/>
  <c r="V182" i="20"/>
  <c r="T182" i="20"/>
  <c r="S182" i="20"/>
  <c r="P182" i="20"/>
  <c r="N182" i="20"/>
  <c r="M182" i="20"/>
  <c r="H182" i="20"/>
  <c r="G182" i="20"/>
  <c r="F182" i="20"/>
  <c r="E182" i="20"/>
  <c r="D182" i="20"/>
  <c r="X181" i="20"/>
  <c r="W181" i="20"/>
  <c r="V181" i="20"/>
  <c r="T181" i="20"/>
  <c r="S181" i="20"/>
  <c r="P181" i="20"/>
  <c r="N181" i="20"/>
  <c r="M181" i="20"/>
  <c r="H181" i="20"/>
  <c r="G181" i="20"/>
  <c r="F181" i="20"/>
  <c r="E181" i="20"/>
  <c r="D181" i="20"/>
  <c r="X180" i="20"/>
  <c r="W180" i="20"/>
  <c r="V180" i="20"/>
  <c r="T180" i="20"/>
  <c r="S180" i="20"/>
  <c r="P180" i="20"/>
  <c r="N180" i="20"/>
  <c r="M180" i="20"/>
  <c r="H180" i="20"/>
  <c r="G180" i="20"/>
  <c r="F180" i="20"/>
  <c r="E180" i="20"/>
  <c r="D180" i="20"/>
  <c r="X179" i="20"/>
  <c r="W179" i="20"/>
  <c r="V179" i="20"/>
  <c r="T179" i="20"/>
  <c r="S179" i="20"/>
  <c r="P179" i="20"/>
  <c r="N179" i="20"/>
  <c r="M179" i="20"/>
  <c r="H179" i="20"/>
  <c r="G179" i="20"/>
  <c r="F179" i="20"/>
  <c r="E179" i="20"/>
  <c r="D179" i="20"/>
  <c r="X178" i="20"/>
  <c r="W178" i="20"/>
  <c r="V178" i="20"/>
  <c r="T178" i="20"/>
  <c r="S178" i="20"/>
  <c r="P178" i="20"/>
  <c r="N178" i="20"/>
  <c r="M178" i="20"/>
  <c r="H178" i="20"/>
  <c r="G178" i="20"/>
  <c r="F178" i="20"/>
  <c r="E178" i="20"/>
  <c r="D178" i="20"/>
  <c r="X177" i="20"/>
  <c r="W177" i="20"/>
  <c r="V177" i="20"/>
  <c r="T177" i="20"/>
  <c r="S177" i="20"/>
  <c r="P177" i="20"/>
  <c r="N177" i="20"/>
  <c r="M177" i="20"/>
  <c r="H177" i="20"/>
  <c r="G177" i="20"/>
  <c r="F177" i="20"/>
  <c r="E177" i="20"/>
  <c r="D177" i="20"/>
  <c r="X176" i="20"/>
  <c r="W176" i="20"/>
  <c r="V176" i="20"/>
  <c r="T176" i="20"/>
  <c r="S176" i="20"/>
  <c r="P176" i="20"/>
  <c r="N176" i="20"/>
  <c r="M176" i="20"/>
  <c r="H176" i="20"/>
  <c r="G176" i="20"/>
  <c r="F176" i="20"/>
  <c r="E176" i="20"/>
  <c r="D176" i="20"/>
  <c r="X175" i="20"/>
  <c r="W175" i="20"/>
  <c r="V175" i="20"/>
  <c r="T175" i="20"/>
  <c r="S175" i="20"/>
  <c r="P175" i="20"/>
  <c r="N175" i="20"/>
  <c r="M175" i="20"/>
  <c r="H175" i="20"/>
  <c r="G175" i="20"/>
  <c r="F175" i="20"/>
  <c r="E175" i="20"/>
  <c r="D175" i="20"/>
  <c r="X174" i="20"/>
  <c r="W174" i="20"/>
  <c r="V174" i="20"/>
  <c r="T174" i="20"/>
  <c r="S174" i="20"/>
  <c r="P174" i="20"/>
  <c r="N174" i="20"/>
  <c r="M174" i="20"/>
  <c r="H174" i="20"/>
  <c r="G174" i="20"/>
  <c r="F174" i="20"/>
  <c r="E174" i="20"/>
  <c r="D174" i="20"/>
  <c r="X173" i="20"/>
  <c r="W173" i="20"/>
  <c r="V173" i="20"/>
  <c r="T173" i="20"/>
  <c r="S173" i="20"/>
  <c r="P173" i="20"/>
  <c r="N173" i="20"/>
  <c r="M173" i="20"/>
  <c r="H173" i="20"/>
  <c r="G173" i="20"/>
  <c r="F173" i="20"/>
  <c r="E173" i="20"/>
  <c r="D173" i="20"/>
  <c r="X172" i="20"/>
  <c r="W172" i="20"/>
  <c r="V172" i="20"/>
  <c r="T172" i="20"/>
  <c r="S172" i="20"/>
  <c r="P172" i="20"/>
  <c r="N172" i="20"/>
  <c r="M172" i="20"/>
  <c r="H172" i="20"/>
  <c r="G172" i="20"/>
  <c r="F172" i="20"/>
  <c r="E172" i="20"/>
  <c r="D172" i="20"/>
  <c r="X171" i="20"/>
  <c r="W171" i="20"/>
  <c r="V171" i="20"/>
  <c r="T171" i="20"/>
  <c r="S171" i="20"/>
  <c r="P171" i="20"/>
  <c r="N171" i="20"/>
  <c r="M171" i="20"/>
  <c r="H171" i="20"/>
  <c r="G171" i="20"/>
  <c r="F171" i="20"/>
  <c r="E171" i="20"/>
  <c r="D171" i="20"/>
  <c r="X170" i="20"/>
  <c r="W170" i="20"/>
  <c r="V170" i="20"/>
  <c r="T170" i="20"/>
  <c r="S170" i="20"/>
  <c r="P170" i="20"/>
  <c r="N170" i="20"/>
  <c r="M170" i="20"/>
  <c r="H170" i="20"/>
  <c r="G170" i="20"/>
  <c r="F170" i="20"/>
  <c r="E170" i="20"/>
  <c r="D170" i="20"/>
  <c r="X169" i="20"/>
  <c r="W169" i="20"/>
  <c r="V169" i="20"/>
  <c r="T169" i="20"/>
  <c r="S169" i="20"/>
  <c r="P169" i="20"/>
  <c r="N169" i="20"/>
  <c r="M169" i="20"/>
  <c r="H169" i="20"/>
  <c r="G169" i="20"/>
  <c r="F169" i="20"/>
  <c r="E169" i="20"/>
  <c r="D169" i="20"/>
  <c r="X168" i="20"/>
  <c r="W168" i="20"/>
  <c r="V168" i="20"/>
  <c r="T168" i="20"/>
  <c r="S168" i="20"/>
  <c r="P168" i="20"/>
  <c r="N168" i="20"/>
  <c r="M168" i="20"/>
  <c r="H168" i="20"/>
  <c r="G168" i="20"/>
  <c r="F168" i="20"/>
  <c r="E168" i="20"/>
  <c r="D168" i="20"/>
  <c r="X167" i="20"/>
  <c r="W167" i="20"/>
  <c r="V167" i="20"/>
  <c r="T167" i="20"/>
  <c r="S167" i="20"/>
  <c r="P167" i="20"/>
  <c r="N167" i="20"/>
  <c r="M167" i="20"/>
  <c r="H167" i="20"/>
  <c r="G167" i="20"/>
  <c r="F167" i="20"/>
  <c r="E167" i="20"/>
  <c r="D167" i="20"/>
  <c r="X166" i="20"/>
  <c r="W166" i="20"/>
  <c r="V166" i="20"/>
  <c r="T166" i="20"/>
  <c r="S166" i="20"/>
  <c r="P166" i="20"/>
  <c r="N166" i="20"/>
  <c r="M166" i="20"/>
  <c r="H166" i="20"/>
  <c r="G166" i="20"/>
  <c r="F166" i="20"/>
  <c r="E166" i="20"/>
  <c r="D166" i="20"/>
  <c r="X165" i="20"/>
  <c r="W165" i="20"/>
  <c r="V165" i="20"/>
  <c r="T165" i="20"/>
  <c r="S165" i="20"/>
  <c r="P165" i="20"/>
  <c r="N165" i="20"/>
  <c r="M165" i="20"/>
  <c r="H165" i="20"/>
  <c r="G165" i="20"/>
  <c r="F165" i="20"/>
  <c r="E165" i="20"/>
  <c r="D165" i="20"/>
  <c r="X164" i="20"/>
  <c r="W164" i="20"/>
  <c r="V164" i="20"/>
  <c r="T164" i="20"/>
  <c r="S164" i="20"/>
  <c r="P164" i="20"/>
  <c r="N164" i="20"/>
  <c r="M164" i="20"/>
  <c r="H164" i="20"/>
  <c r="G164" i="20"/>
  <c r="F164" i="20"/>
  <c r="E164" i="20"/>
  <c r="D164" i="20"/>
  <c r="X163" i="20"/>
  <c r="W163" i="20"/>
  <c r="V163" i="20"/>
  <c r="T163" i="20"/>
  <c r="S163" i="20"/>
  <c r="P163" i="20"/>
  <c r="N163" i="20"/>
  <c r="M163" i="20"/>
  <c r="H163" i="20"/>
  <c r="G163" i="20"/>
  <c r="F163" i="20"/>
  <c r="E163" i="20"/>
  <c r="D163" i="20"/>
  <c r="X162" i="20"/>
  <c r="W162" i="20"/>
  <c r="V162" i="20"/>
  <c r="T162" i="20"/>
  <c r="S162" i="20"/>
  <c r="P162" i="20"/>
  <c r="N162" i="20"/>
  <c r="M162" i="20"/>
  <c r="H162" i="20"/>
  <c r="G162" i="20"/>
  <c r="F162" i="20"/>
  <c r="E162" i="20"/>
  <c r="D162" i="20"/>
  <c r="X161" i="20"/>
  <c r="W161" i="20"/>
  <c r="V161" i="20"/>
  <c r="T161" i="20"/>
  <c r="S161" i="20"/>
  <c r="P161" i="20"/>
  <c r="N161" i="20"/>
  <c r="M161" i="20"/>
  <c r="H161" i="20"/>
  <c r="G161" i="20"/>
  <c r="F161" i="20"/>
  <c r="E161" i="20"/>
  <c r="D161" i="20"/>
  <c r="X160" i="20"/>
  <c r="W160" i="20"/>
  <c r="V160" i="20"/>
  <c r="T160" i="20"/>
  <c r="S160" i="20"/>
  <c r="P160" i="20"/>
  <c r="N160" i="20"/>
  <c r="M160" i="20"/>
  <c r="H160" i="20"/>
  <c r="G160" i="20"/>
  <c r="F160" i="20"/>
  <c r="E160" i="20"/>
  <c r="D160" i="20"/>
  <c r="X159" i="20"/>
  <c r="W159" i="20"/>
  <c r="V159" i="20"/>
  <c r="T159" i="20"/>
  <c r="S159" i="20"/>
  <c r="P159" i="20"/>
  <c r="N159" i="20"/>
  <c r="M159" i="20"/>
  <c r="H159" i="20"/>
  <c r="G159" i="20"/>
  <c r="F159" i="20"/>
  <c r="E159" i="20"/>
  <c r="D159" i="20"/>
  <c r="X158" i="20"/>
  <c r="W158" i="20"/>
  <c r="V158" i="20"/>
  <c r="T158" i="20"/>
  <c r="S158" i="20"/>
  <c r="P158" i="20"/>
  <c r="N158" i="20"/>
  <c r="M158" i="20"/>
  <c r="H158" i="20"/>
  <c r="G158" i="20"/>
  <c r="F158" i="20"/>
  <c r="E158" i="20"/>
  <c r="D158" i="20"/>
  <c r="X157" i="20"/>
  <c r="W157" i="20"/>
  <c r="V157" i="20"/>
  <c r="T157" i="20"/>
  <c r="S157" i="20"/>
  <c r="P157" i="20"/>
  <c r="N157" i="20"/>
  <c r="M157" i="20"/>
  <c r="H157" i="20"/>
  <c r="G157" i="20"/>
  <c r="F157" i="20"/>
  <c r="E157" i="20"/>
  <c r="D157" i="20"/>
  <c r="X156" i="20"/>
  <c r="W156" i="20"/>
  <c r="V156" i="20"/>
  <c r="T156" i="20"/>
  <c r="S156" i="20"/>
  <c r="P156" i="20"/>
  <c r="N156" i="20"/>
  <c r="M156" i="20"/>
  <c r="H156" i="20"/>
  <c r="G156" i="20"/>
  <c r="F156" i="20"/>
  <c r="E156" i="20"/>
  <c r="D156" i="20"/>
  <c r="X155" i="20"/>
  <c r="W155" i="20"/>
  <c r="V155" i="20"/>
  <c r="T155" i="20"/>
  <c r="S155" i="20"/>
  <c r="P155" i="20"/>
  <c r="N155" i="20"/>
  <c r="M155" i="20"/>
  <c r="H155" i="20"/>
  <c r="G155" i="20"/>
  <c r="F155" i="20"/>
  <c r="E155" i="20"/>
  <c r="D155" i="20"/>
  <c r="X154" i="20"/>
  <c r="W154" i="20"/>
  <c r="V154" i="20"/>
  <c r="T154" i="20"/>
  <c r="S154" i="20"/>
  <c r="P154" i="20"/>
  <c r="N154" i="20"/>
  <c r="M154" i="20"/>
  <c r="H154" i="20"/>
  <c r="G154" i="20"/>
  <c r="F154" i="20"/>
  <c r="E154" i="20"/>
  <c r="D154" i="20"/>
  <c r="X153" i="20"/>
  <c r="W153" i="20"/>
  <c r="V153" i="20"/>
  <c r="T153" i="20"/>
  <c r="S153" i="20"/>
  <c r="P153" i="20"/>
  <c r="N153" i="20"/>
  <c r="M153" i="20"/>
  <c r="H153" i="20"/>
  <c r="G153" i="20"/>
  <c r="F153" i="20"/>
  <c r="E153" i="20"/>
  <c r="D153" i="20"/>
  <c r="X152" i="20"/>
  <c r="W152" i="20"/>
  <c r="V152" i="20"/>
  <c r="T152" i="20"/>
  <c r="S152" i="20"/>
  <c r="P152" i="20"/>
  <c r="N152" i="20"/>
  <c r="M152" i="20"/>
  <c r="H152" i="20"/>
  <c r="G152" i="20"/>
  <c r="F152" i="20"/>
  <c r="E152" i="20"/>
  <c r="D152" i="20"/>
  <c r="X151" i="20"/>
  <c r="W151" i="20"/>
  <c r="V151" i="20"/>
  <c r="T151" i="20"/>
  <c r="S151" i="20"/>
  <c r="P151" i="20"/>
  <c r="N151" i="20"/>
  <c r="M151" i="20"/>
  <c r="H151" i="20"/>
  <c r="G151" i="20"/>
  <c r="F151" i="20"/>
  <c r="E151" i="20"/>
  <c r="D151" i="20"/>
  <c r="X150" i="20"/>
  <c r="W150" i="20"/>
  <c r="V150" i="20"/>
  <c r="T150" i="20"/>
  <c r="S150" i="20"/>
  <c r="P150" i="20"/>
  <c r="N150" i="20"/>
  <c r="M150" i="20"/>
  <c r="H150" i="20"/>
  <c r="G150" i="20"/>
  <c r="F150" i="20"/>
  <c r="E150" i="20"/>
  <c r="D150" i="20"/>
  <c r="X149" i="20"/>
  <c r="W149" i="20"/>
  <c r="V149" i="20"/>
  <c r="T149" i="20"/>
  <c r="S149" i="20"/>
  <c r="P149" i="20"/>
  <c r="N149" i="20"/>
  <c r="M149" i="20"/>
  <c r="L149" i="20"/>
  <c r="H149" i="20"/>
  <c r="G149" i="20"/>
  <c r="F149" i="20"/>
  <c r="E149" i="20"/>
  <c r="D149" i="20"/>
  <c r="X148" i="20"/>
  <c r="W148" i="20"/>
  <c r="V148" i="20"/>
  <c r="T148" i="20"/>
  <c r="S148" i="20"/>
  <c r="P148" i="20"/>
  <c r="N148" i="20"/>
  <c r="M148" i="20"/>
  <c r="L148" i="20"/>
  <c r="K148" i="20"/>
  <c r="H148" i="20"/>
  <c r="G148" i="20"/>
  <c r="F148" i="20"/>
  <c r="E148" i="20"/>
  <c r="D148" i="20"/>
  <c r="X147" i="20"/>
  <c r="W147" i="20"/>
  <c r="V147" i="20"/>
  <c r="T147" i="20"/>
  <c r="S147" i="20"/>
  <c r="P147" i="20"/>
  <c r="N147" i="20"/>
  <c r="M147" i="20"/>
  <c r="L147" i="20"/>
  <c r="K147" i="20"/>
  <c r="H147" i="20"/>
  <c r="G147" i="20"/>
  <c r="F147" i="20"/>
  <c r="E147" i="20"/>
  <c r="D147" i="20"/>
  <c r="X146" i="20"/>
  <c r="W146" i="20"/>
  <c r="V146" i="20"/>
  <c r="T146" i="20"/>
  <c r="S146" i="20"/>
  <c r="P146" i="20"/>
  <c r="N146" i="20"/>
  <c r="M146" i="20"/>
  <c r="L146" i="20"/>
  <c r="K146" i="20"/>
  <c r="H146" i="20"/>
  <c r="G146" i="20"/>
  <c r="F146" i="20"/>
  <c r="E146" i="20"/>
  <c r="D146" i="20"/>
  <c r="X145" i="20"/>
  <c r="W145" i="20"/>
  <c r="V145" i="20"/>
  <c r="T145" i="20"/>
  <c r="S145" i="20"/>
  <c r="P145" i="20"/>
  <c r="N145" i="20"/>
  <c r="M145" i="20"/>
  <c r="L145" i="20"/>
  <c r="K145" i="20"/>
  <c r="H145" i="20"/>
  <c r="G145" i="20"/>
  <c r="F145" i="20"/>
  <c r="E145" i="20"/>
  <c r="D145" i="20"/>
  <c r="X144" i="20"/>
  <c r="W144" i="20"/>
  <c r="V144" i="20"/>
  <c r="T144" i="20"/>
  <c r="S144" i="20"/>
  <c r="P144" i="20"/>
  <c r="N144" i="20"/>
  <c r="M144" i="20"/>
  <c r="L144" i="20"/>
  <c r="K144" i="20"/>
  <c r="H144" i="20"/>
  <c r="G144" i="20"/>
  <c r="F144" i="20"/>
  <c r="E144" i="20"/>
  <c r="D144" i="20"/>
  <c r="X143" i="20"/>
  <c r="W143" i="20"/>
  <c r="V143" i="20"/>
  <c r="T143" i="20"/>
  <c r="S143" i="20"/>
  <c r="P143" i="20"/>
  <c r="N143" i="20"/>
  <c r="M143" i="20"/>
  <c r="L143" i="20"/>
  <c r="K143" i="20"/>
  <c r="H143" i="20"/>
  <c r="G143" i="20"/>
  <c r="F143" i="20"/>
  <c r="E143" i="20"/>
  <c r="D143" i="20"/>
  <c r="X142" i="20"/>
  <c r="W142" i="20"/>
  <c r="V142" i="20"/>
  <c r="T142" i="20"/>
  <c r="S142" i="20"/>
  <c r="P142" i="20"/>
  <c r="N142" i="20"/>
  <c r="M142" i="20"/>
  <c r="L142" i="20"/>
  <c r="K142" i="20"/>
  <c r="H142" i="20"/>
  <c r="G142" i="20"/>
  <c r="F142" i="20"/>
  <c r="E142" i="20"/>
  <c r="D142" i="20"/>
  <c r="X141" i="20"/>
  <c r="W141" i="20"/>
  <c r="V141" i="20"/>
  <c r="T141" i="20"/>
  <c r="S141" i="20"/>
  <c r="P141" i="20"/>
  <c r="N141" i="20"/>
  <c r="M141" i="20"/>
  <c r="L141" i="20"/>
  <c r="K141" i="20"/>
  <c r="H141" i="20"/>
  <c r="G141" i="20"/>
  <c r="F141" i="20"/>
  <c r="E141" i="20"/>
  <c r="D141" i="20"/>
  <c r="X140" i="20"/>
  <c r="W140" i="20"/>
  <c r="V140" i="20"/>
  <c r="T140" i="20"/>
  <c r="S140" i="20"/>
  <c r="P140" i="20"/>
  <c r="N140" i="20"/>
  <c r="M140" i="20"/>
  <c r="L140" i="20"/>
  <c r="K140" i="20"/>
  <c r="H140" i="20"/>
  <c r="G140" i="20"/>
  <c r="F140" i="20"/>
  <c r="E140" i="20"/>
  <c r="D140" i="20"/>
  <c r="X139" i="20"/>
  <c r="W139" i="20"/>
  <c r="V139" i="20"/>
  <c r="T139" i="20"/>
  <c r="S139" i="20"/>
  <c r="P139" i="20"/>
  <c r="N139" i="20"/>
  <c r="M139" i="20"/>
  <c r="L139" i="20"/>
  <c r="K139" i="20"/>
  <c r="H139" i="20"/>
  <c r="G139" i="20"/>
  <c r="F139" i="20"/>
  <c r="E139" i="20"/>
  <c r="D139" i="20"/>
  <c r="X138" i="20"/>
  <c r="W138" i="20"/>
  <c r="V138" i="20"/>
  <c r="T138" i="20"/>
  <c r="S138" i="20"/>
  <c r="P138" i="20"/>
  <c r="N138" i="20"/>
  <c r="M138" i="20"/>
  <c r="L138" i="20"/>
  <c r="K138" i="20"/>
  <c r="H138" i="20"/>
  <c r="G138" i="20"/>
  <c r="F138" i="20"/>
  <c r="E138" i="20"/>
  <c r="D138" i="20"/>
  <c r="X137" i="20"/>
  <c r="W137" i="20"/>
  <c r="V137" i="20"/>
  <c r="T137" i="20"/>
  <c r="S137" i="20"/>
  <c r="P137" i="20"/>
  <c r="N137" i="20"/>
  <c r="M137" i="20"/>
  <c r="L137" i="20"/>
  <c r="K137" i="20"/>
  <c r="H137" i="20"/>
  <c r="G137" i="20"/>
  <c r="F137" i="20"/>
  <c r="E137" i="20"/>
  <c r="D137" i="20"/>
  <c r="X136" i="20"/>
  <c r="W136" i="20"/>
  <c r="V136" i="20"/>
  <c r="T136" i="20"/>
  <c r="S136" i="20"/>
  <c r="P136" i="20"/>
  <c r="N136" i="20"/>
  <c r="M136" i="20"/>
  <c r="L136" i="20"/>
  <c r="K136" i="20"/>
  <c r="H136" i="20"/>
  <c r="G136" i="20"/>
  <c r="F136" i="20"/>
  <c r="E136" i="20"/>
  <c r="D136" i="20"/>
  <c r="X135" i="20"/>
  <c r="W135" i="20"/>
  <c r="V135" i="20"/>
  <c r="T135" i="20"/>
  <c r="S135" i="20"/>
  <c r="P135" i="20"/>
  <c r="N135" i="20"/>
  <c r="M135" i="20"/>
  <c r="L135" i="20"/>
  <c r="K135" i="20"/>
  <c r="H135" i="20"/>
  <c r="G135" i="20"/>
  <c r="F135" i="20"/>
  <c r="E135" i="20"/>
  <c r="D135" i="20"/>
  <c r="X134" i="20"/>
  <c r="W134" i="20"/>
  <c r="V134" i="20"/>
  <c r="T134" i="20"/>
  <c r="S134" i="20"/>
  <c r="P134" i="20"/>
  <c r="N134" i="20"/>
  <c r="M134" i="20"/>
  <c r="L134" i="20"/>
  <c r="K134" i="20"/>
  <c r="H134" i="20"/>
  <c r="G134" i="20"/>
  <c r="F134" i="20"/>
  <c r="E134" i="20"/>
  <c r="D134" i="20"/>
  <c r="X133" i="20"/>
  <c r="W133" i="20"/>
  <c r="V133" i="20"/>
  <c r="T133" i="20"/>
  <c r="S133" i="20"/>
  <c r="P133" i="20"/>
  <c r="N133" i="20"/>
  <c r="M133" i="20"/>
  <c r="L133" i="20"/>
  <c r="K133" i="20"/>
  <c r="H133" i="20"/>
  <c r="G133" i="20"/>
  <c r="F133" i="20"/>
  <c r="E133" i="20"/>
  <c r="D133" i="20"/>
  <c r="X132" i="20"/>
  <c r="W132" i="20"/>
  <c r="V132" i="20"/>
  <c r="T132" i="20"/>
  <c r="S132" i="20"/>
  <c r="P132" i="20"/>
  <c r="N132" i="20"/>
  <c r="M132" i="20"/>
  <c r="L132" i="20"/>
  <c r="K132" i="20"/>
  <c r="H132" i="20"/>
  <c r="G132" i="20"/>
  <c r="F132" i="20"/>
  <c r="E132" i="20"/>
  <c r="D132" i="20"/>
  <c r="X131" i="20"/>
  <c r="W131" i="20"/>
  <c r="V131" i="20"/>
  <c r="T131" i="20"/>
  <c r="S131" i="20"/>
  <c r="P131" i="20"/>
  <c r="N131" i="20"/>
  <c r="M131" i="20"/>
  <c r="L131" i="20"/>
  <c r="K131" i="20"/>
  <c r="H131" i="20"/>
  <c r="G131" i="20"/>
  <c r="F131" i="20"/>
  <c r="E131" i="20"/>
  <c r="D131" i="20"/>
  <c r="X130" i="20"/>
  <c r="W130" i="20"/>
  <c r="V130" i="20"/>
  <c r="T130" i="20"/>
  <c r="S130" i="20"/>
  <c r="P130" i="20"/>
  <c r="N130" i="20"/>
  <c r="M130" i="20"/>
  <c r="L130" i="20"/>
  <c r="K130" i="20"/>
  <c r="H130" i="20"/>
  <c r="G130" i="20"/>
  <c r="F130" i="20"/>
  <c r="E130" i="20"/>
  <c r="D130" i="20"/>
  <c r="X129" i="20"/>
  <c r="W129" i="20"/>
  <c r="V129" i="20"/>
  <c r="T129" i="20"/>
  <c r="S129" i="20"/>
  <c r="P129" i="20"/>
  <c r="N129" i="20"/>
  <c r="M129" i="20"/>
  <c r="L129" i="20"/>
  <c r="K129" i="20"/>
  <c r="H129" i="20"/>
  <c r="G129" i="20"/>
  <c r="F129" i="20"/>
  <c r="E129" i="20"/>
  <c r="D129" i="20"/>
  <c r="X128" i="20"/>
  <c r="W128" i="20"/>
  <c r="V128" i="20"/>
  <c r="T128" i="20"/>
  <c r="S128" i="20"/>
  <c r="P128" i="20"/>
  <c r="N128" i="20"/>
  <c r="M128" i="20"/>
  <c r="L128" i="20"/>
  <c r="K128" i="20"/>
  <c r="H128" i="20"/>
  <c r="G128" i="20"/>
  <c r="F128" i="20"/>
  <c r="E128" i="20"/>
  <c r="D128" i="20"/>
  <c r="X127" i="20"/>
  <c r="W127" i="20"/>
  <c r="V127" i="20"/>
  <c r="T127" i="20"/>
  <c r="S127" i="20"/>
  <c r="P127" i="20"/>
  <c r="N127" i="20"/>
  <c r="M127" i="20"/>
  <c r="L127" i="20"/>
  <c r="K127" i="20"/>
  <c r="H127" i="20"/>
  <c r="G127" i="20"/>
  <c r="F127" i="20"/>
  <c r="E127" i="20"/>
  <c r="D127" i="20"/>
  <c r="X126" i="20"/>
  <c r="W126" i="20"/>
  <c r="V126" i="20"/>
  <c r="T126" i="20"/>
  <c r="S126" i="20"/>
  <c r="P126" i="20"/>
  <c r="N126" i="20"/>
  <c r="M126" i="20"/>
  <c r="L126" i="20"/>
  <c r="K126" i="20"/>
  <c r="H126" i="20"/>
  <c r="G126" i="20"/>
  <c r="F126" i="20"/>
  <c r="E126" i="20"/>
  <c r="D126" i="20"/>
  <c r="X125" i="20"/>
  <c r="W125" i="20"/>
  <c r="V125" i="20"/>
  <c r="T125" i="20"/>
  <c r="S125" i="20"/>
  <c r="P125" i="20"/>
  <c r="N125" i="20"/>
  <c r="M125" i="20"/>
  <c r="L125" i="20"/>
  <c r="K125" i="20"/>
  <c r="H125" i="20"/>
  <c r="G125" i="20"/>
  <c r="F125" i="20"/>
  <c r="E125" i="20"/>
  <c r="D125" i="20"/>
  <c r="X124" i="20"/>
  <c r="W124" i="20"/>
  <c r="V124" i="20"/>
  <c r="T124" i="20"/>
  <c r="S124" i="20"/>
  <c r="P124" i="20"/>
  <c r="N124" i="20"/>
  <c r="M124" i="20"/>
  <c r="L124" i="20"/>
  <c r="K124" i="20"/>
  <c r="H124" i="20"/>
  <c r="G124" i="20"/>
  <c r="F124" i="20"/>
  <c r="E124" i="20"/>
  <c r="D124" i="20"/>
  <c r="X123" i="20"/>
  <c r="W123" i="20"/>
  <c r="V123" i="20"/>
  <c r="T123" i="20"/>
  <c r="S123" i="20"/>
  <c r="P123" i="20"/>
  <c r="N123" i="20"/>
  <c r="M123" i="20"/>
  <c r="L123" i="20"/>
  <c r="K123" i="20"/>
  <c r="H123" i="20"/>
  <c r="G123" i="20"/>
  <c r="F123" i="20"/>
  <c r="E123" i="20"/>
  <c r="D123" i="20"/>
  <c r="X122" i="20"/>
  <c r="W122" i="20"/>
  <c r="V122" i="20"/>
  <c r="T122" i="20"/>
  <c r="S122" i="20"/>
  <c r="P122" i="20"/>
  <c r="N122" i="20"/>
  <c r="M122" i="20"/>
  <c r="L122" i="20"/>
  <c r="K122" i="20"/>
  <c r="H122" i="20"/>
  <c r="G122" i="20"/>
  <c r="F122" i="20"/>
  <c r="E122" i="20"/>
  <c r="D122" i="20"/>
  <c r="X121" i="20"/>
  <c r="W121" i="20"/>
  <c r="V121" i="20"/>
  <c r="T121" i="20"/>
  <c r="S121" i="20"/>
  <c r="P121" i="20"/>
  <c r="N121" i="20"/>
  <c r="M121" i="20"/>
  <c r="L121" i="20"/>
  <c r="K121" i="20"/>
  <c r="H121" i="20"/>
  <c r="G121" i="20"/>
  <c r="F121" i="20"/>
  <c r="E121" i="20"/>
  <c r="D121" i="20"/>
  <c r="X120" i="20"/>
  <c r="W120" i="20"/>
  <c r="V120" i="20"/>
  <c r="T120" i="20"/>
  <c r="S120" i="20"/>
  <c r="P120" i="20"/>
  <c r="N120" i="20"/>
  <c r="M120" i="20"/>
  <c r="L120" i="20"/>
  <c r="K120" i="20"/>
  <c r="J120" i="20"/>
  <c r="I120" i="20"/>
  <c r="H120" i="20"/>
  <c r="G120" i="20"/>
  <c r="F120" i="20"/>
  <c r="E120" i="20"/>
  <c r="D120" i="20"/>
  <c r="X119" i="20"/>
  <c r="W119" i="20"/>
  <c r="V119" i="20"/>
  <c r="T119" i="20"/>
  <c r="S119" i="20"/>
  <c r="P119" i="20"/>
  <c r="N119" i="20"/>
  <c r="M119" i="20"/>
  <c r="L119" i="20"/>
  <c r="K119" i="20"/>
  <c r="J119" i="20"/>
  <c r="I119" i="20"/>
  <c r="H119" i="20"/>
  <c r="G119" i="20"/>
  <c r="F119" i="20"/>
  <c r="E119" i="20"/>
  <c r="D119" i="20"/>
  <c r="X118" i="20"/>
  <c r="W118" i="20"/>
  <c r="V118" i="20"/>
  <c r="T118" i="20"/>
  <c r="S118" i="20"/>
  <c r="P118" i="20"/>
  <c r="N118" i="20"/>
  <c r="M118" i="20"/>
  <c r="L118" i="20"/>
  <c r="K118" i="20"/>
  <c r="J118" i="20"/>
  <c r="I118" i="20"/>
  <c r="H118" i="20"/>
  <c r="G118" i="20"/>
  <c r="F118" i="20"/>
  <c r="E118" i="20"/>
  <c r="D118" i="20"/>
  <c r="X117" i="20"/>
  <c r="W117" i="20"/>
  <c r="V117" i="20"/>
  <c r="T117" i="20"/>
  <c r="S117" i="20"/>
  <c r="P117" i="20"/>
  <c r="N117" i="20"/>
  <c r="M117" i="20"/>
  <c r="L117" i="20"/>
  <c r="K117" i="20"/>
  <c r="J117" i="20"/>
  <c r="I117" i="20"/>
  <c r="H117" i="20"/>
  <c r="G117" i="20"/>
  <c r="F117" i="20"/>
  <c r="E117" i="20"/>
  <c r="D117" i="20"/>
  <c r="X116" i="20"/>
  <c r="W116" i="20"/>
  <c r="V116" i="20"/>
  <c r="T116" i="20"/>
  <c r="S116" i="20"/>
  <c r="P116" i="20"/>
  <c r="N116" i="20"/>
  <c r="M116" i="20"/>
  <c r="L116" i="20"/>
  <c r="K116" i="20"/>
  <c r="J116" i="20"/>
  <c r="I116" i="20"/>
  <c r="H116" i="20"/>
  <c r="G116" i="20"/>
  <c r="F116" i="20"/>
  <c r="E116" i="20"/>
  <c r="D116" i="20"/>
  <c r="X115" i="20"/>
  <c r="W115" i="20"/>
  <c r="V115" i="20"/>
  <c r="T115" i="20"/>
  <c r="S115" i="20"/>
  <c r="P115" i="20"/>
  <c r="N115" i="20"/>
  <c r="M115" i="20"/>
  <c r="L115" i="20"/>
  <c r="K115" i="20"/>
  <c r="J115" i="20"/>
  <c r="I115" i="20"/>
  <c r="H115" i="20"/>
  <c r="G115" i="20"/>
  <c r="F115" i="20"/>
  <c r="E115" i="20"/>
  <c r="D115" i="20"/>
  <c r="X114" i="20"/>
  <c r="W114" i="20"/>
  <c r="V114" i="20"/>
  <c r="T114" i="20"/>
  <c r="S114" i="20"/>
  <c r="P114" i="20"/>
  <c r="N114" i="20"/>
  <c r="M114" i="20"/>
  <c r="L114" i="20"/>
  <c r="K114" i="20"/>
  <c r="J114" i="20"/>
  <c r="I114" i="20"/>
  <c r="H114" i="20"/>
  <c r="G114" i="20"/>
  <c r="F114" i="20"/>
  <c r="E114" i="20"/>
  <c r="D114" i="20"/>
  <c r="X113" i="20"/>
  <c r="W113" i="20"/>
  <c r="V113" i="20"/>
  <c r="T113" i="20"/>
  <c r="S113" i="20"/>
  <c r="P113" i="20"/>
  <c r="N113" i="20"/>
  <c r="M113" i="20"/>
  <c r="L113" i="20"/>
  <c r="K113" i="20"/>
  <c r="J113" i="20"/>
  <c r="I113" i="20"/>
  <c r="H113" i="20"/>
  <c r="G113" i="20"/>
  <c r="F113" i="20"/>
  <c r="E113" i="20"/>
  <c r="D113" i="20"/>
  <c r="X112" i="20"/>
  <c r="W112" i="20"/>
  <c r="V112" i="20"/>
  <c r="T112" i="20"/>
  <c r="S112" i="20"/>
  <c r="P112" i="20"/>
  <c r="N112" i="20"/>
  <c r="M112" i="20"/>
  <c r="L112" i="20"/>
  <c r="K112" i="20"/>
  <c r="J112" i="20"/>
  <c r="I112" i="20"/>
  <c r="H112" i="20"/>
  <c r="G112" i="20"/>
  <c r="F112" i="20"/>
  <c r="E112" i="20"/>
  <c r="D112" i="20"/>
  <c r="X111" i="20"/>
  <c r="W111" i="20"/>
  <c r="V111" i="20"/>
  <c r="T111" i="20"/>
  <c r="S111" i="20"/>
  <c r="P111" i="20"/>
  <c r="N111" i="20"/>
  <c r="M111" i="20"/>
  <c r="L111" i="20"/>
  <c r="K111" i="20"/>
  <c r="J111" i="20"/>
  <c r="I111" i="20"/>
  <c r="H111" i="20"/>
  <c r="G111" i="20"/>
  <c r="F111" i="20"/>
  <c r="E111" i="20"/>
  <c r="D111" i="20"/>
  <c r="X110" i="20"/>
  <c r="W110" i="20"/>
  <c r="V110" i="20"/>
  <c r="T110" i="20"/>
  <c r="S110" i="20"/>
  <c r="P110" i="20"/>
  <c r="N110" i="20"/>
  <c r="M110" i="20"/>
  <c r="L110" i="20"/>
  <c r="K110" i="20"/>
  <c r="J110" i="20"/>
  <c r="I110" i="20"/>
  <c r="H110" i="20"/>
  <c r="G110" i="20"/>
  <c r="F110" i="20"/>
  <c r="E110" i="20"/>
  <c r="D110" i="20"/>
  <c r="X109" i="20"/>
  <c r="W109" i="20"/>
  <c r="V109" i="20"/>
  <c r="T109" i="20"/>
  <c r="S109" i="20"/>
  <c r="P109" i="20"/>
  <c r="N109" i="20"/>
  <c r="M109" i="20"/>
  <c r="L109" i="20"/>
  <c r="K109" i="20"/>
  <c r="J109" i="20"/>
  <c r="I109" i="20"/>
  <c r="H109" i="20"/>
  <c r="G109" i="20"/>
  <c r="E109" i="20"/>
  <c r="D109" i="20"/>
  <c r="X108" i="20"/>
  <c r="W108" i="20"/>
  <c r="V108" i="20"/>
  <c r="T108" i="20"/>
  <c r="S108" i="20"/>
  <c r="P108" i="20"/>
  <c r="N108" i="20"/>
  <c r="M108" i="20"/>
  <c r="L108" i="20"/>
  <c r="K108" i="20"/>
  <c r="J108" i="20"/>
  <c r="I108" i="20"/>
  <c r="H108" i="20"/>
  <c r="G108" i="20"/>
  <c r="E108" i="20"/>
  <c r="D108" i="20"/>
  <c r="X107" i="20"/>
  <c r="W107" i="20"/>
  <c r="V107" i="20"/>
  <c r="T107" i="20"/>
  <c r="S107" i="20"/>
  <c r="P107" i="20"/>
  <c r="N107" i="20"/>
  <c r="M107" i="20"/>
  <c r="L107" i="20"/>
  <c r="K107" i="20"/>
  <c r="J107" i="20"/>
  <c r="I107" i="20"/>
  <c r="H107" i="20"/>
  <c r="G107" i="20"/>
  <c r="E107" i="20"/>
  <c r="D107" i="20"/>
  <c r="X106" i="20"/>
  <c r="W106" i="20"/>
  <c r="V106" i="20"/>
  <c r="T106" i="20"/>
  <c r="S106" i="20"/>
  <c r="P106" i="20"/>
  <c r="N106" i="20"/>
  <c r="M106" i="20"/>
  <c r="L106" i="20"/>
  <c r="K106" i="20"/>
  <c r="J106" i="20"/>
  <c r="I106" i="20"/>
  <c r="H106" i="20"/>
  <c r="G106" i="20"/>
  <c r="E106" i="20"/>
  <c r="D106" i="20"/>
  <c r="X105" i="20"/>
  <c r="W105" i="20"/>
  <c r="V105" i="20"/>
  <c r="T105" i="20"/>
  <c r="S105" i="20"/>
  <c r="P105" i="20"/>
  <c r="N105" i="20"/>
  <c r="M105" i="20"/>
  <c r="L105" i="20"/>
  <c r="K105" i="20"/>
  <c r="J105" i="20"/>
  <c r="I105" i="20"/>
  <c r="H105" i="20"/>
  <c r="F105" i="20"/>
  <c r="E105" i="20"/>
  <c r="D105" i="20"/>
  <c r="G59" i="20"/>
  <c r="D102" i="20"/>
  <c r="F104" i="20"/>
  <c r="E104" i="20"/>
  <c r="AB439" i="20"/>
  <c r="AB463" i="20"/>
  <c r="AB462" i="20"/>
  <c r="AB461" i="20"/>
  <c r="AB460" i="20"/>
  <c r="AB459" i="20"/>
  <c r="AB458" i="20"/>
  <c r="AB457" i="20"/>
  <c r="AB456" i="20"/>
  <c r="AB455" i="20"/>
  <c r="AB454" i="20"/>
  <c r="AB453" i="20"/>
  <c r="AB452" i="20"/>
  <c r="AB451" i="20"/>
  <c r="AB450" i="20"/>
  <c r="AB449" i="20"/>
  <c r="AB448" i="20"/>
  <c r="AB447" i="20"/>
  <c r="AB446" i="20"/>
  <c r="AB445" i="20"/>
  <c r="AB444" i="20"/>
  <c r="AB443" i="20"/>
  <c r="AB351" i="20"/>
  <c r="AB350" i="20"/>
  <c r="AB349" i="20"/>
  <c r="F61" i="20"/>
  <c r="F60" i="20"/>
  <c r="F59" i="20"/>
  <c r="F58" i="20"/>
  <c r="F57" i="20"/>
  <c r="F56" i="20"/>
  <c r="H102" i="20"/>
  <c r="H104" i="20"/>
  <c r="D104" i="20"/>
  <c r="X102" i="20"/>
  <c r="X104" i="20"/>
  <c r="E102" i="20"/>
  <c r="M102" i="20"/>
  <c r="W104" i="20"/>
  <c r="V104" i="20"/>
  <c r="T104" i="20"/>
  <c r="S104" i="20"/>
  <c r="P104" i="20"/>
  <c r="N104" i="20"/>
  <c r="M104" i="20"/>
  <c r="L104" i="20"/>
  <c r="K104" i="20"/>
  <c r="J104" i="20"/>
  <c r="I104" i="20"/>
  <c r="G104" i="20"/>
  <c r="AB442" i="20"/>
  <c r="AB441" i="20"/>
  <c r="AB440" i="20"/>
  <c r="AB438" i="20"/>
  <c r="AB437" i="20"/>
  <c r="AB436" i="20"/>
  <c r="AB435" i="20"/>
  <c r="AB434" i="20"/>
  <c r="AB433" i="20"/>
  <c r="AB432" i="20"/>
  <c r="AB431" i="20"/>
  <c r="AB430" i="20"/>
  <c r="AB429" i="20"/>
  <c r="AB428" i="20"/>
  <c r="AB427" i="20"/>
  <c r="AB426" i="20"/>
  <c r="AB425" i="20"/>
  <c r="AB424" i="20"/>
  <c r="AB423" i="20"/>
  <c r="AB422" i="20"/>
  <c r="AB421" i="20"/>
  <c r="AB420" i="20"/>
  <c r="AB419" i="20"/>
  <c r="AB418" i="20"/>
  <c r="AB417" i="20"/>
  <c r="AB416" i="20"/>
  <c r="AB415" i="20"/>
  <c r="AB414" i="20"/>
  <c r="AB413" i="20"/>
  <c r="AB412" i="20"/>
  <c r="AB411" i="20"/>
  <c r="AB410" i="20"/>
  <c r="AB409" i="20"/>
  <c r="AB408" i="20"/>
  <c r="AB407" i="20"/>
  <c r="AB406" i="20"/>
  <c r="AB405" i="20"/>
  <c r="AB404" i="20"/>
  <c r="AB403" i="20"/>
  <c r="AB402" i="20"/>
  <c r="AB401" i="20"/>
  <c r="AB400" i="20"/>
  <c r="AB399" i="20"/>
  <c r="AB398" i="20"/>
  <c r="AB397" i="20"/>
  <c r="AB396" i="20"/>
  <c r="AB395" i="20"/>
  <c r="AB394" i="20"/>
  <c r="AB393" i="20"/>
  <c r="AB392" i="20"/>
  <c r="AB391" i="20"/>
  <c r="AB390" i="20"/>
  <c r="AB389" i="20"/>
  <c r="AB388" i="20"/>
  <c r="AB387" i="20"/>
  <c r="AB386" i="20"/>
  <c r="AB385" i="20"/>
  <c r="AB384" i="20"/>
  <c r="AB383" i="20"/>
  <c r="AB382" i="20"/>
  <c r="AB381" i="20"/>
  <c r="AB380" i="20"/>
  <c r="AB379" i="20"/>
  <c r="AB378" i="20"/>
  <c r="AB377" i="20"/>
  <c r="AB376" i="20"/>
  <c r="AB375" i="20"/>
  <c r="AB374" i="20"/>
  <c r="AB373" i="20"/>
  <c r="AB372" i="20"/>
  <c r="AB371" i="20"/>
  <c r="AB370" i="20"/>
  <c r="AB369" i="20"/>
  <c r="AB368" i="20"/>
  <c r="AB367" i="20"/>
  <c r="AB366" i="20"/>
  <c r="AB365" i="20"/>
  <c r="AB364" i="20"/>
  <c r="AB363" i="20"/>
  <c r="AB362" i="20"/>
  <c r="AB361" i="20"/>
  <c r="AB360" i="20"/>
  <c r="AB359" i="20"/>
  <c r="AB358" i="20"/>
  <c r="AB357" i="20"/>
  <c r="AB356" i="20"/>
  <c r="AB355" i="20"/>
  <c r="AB354" i="20"/>
  <c r="AB353" i="20"/>
  <c r="AB352" i="20"/>
  <c r="AB348" i="20"/>
  <c r="AB347" i="20"/>
  <c r="AB346" i="20"/>
  <c r="AB345" i="20"/>
  <c r="AB344" i="20"/>
  <c r="AB343" i="20"/>
  <c r="AB342" i="20"/>
  <c r="AB341" i="20"/>
  <c r="AB340" i="20"/>
  <c r="AB339" i="20"/>
  <c r="AB338" i="20"/>
  <c r="AB337" i="20"/>
  <c r="AB336" i="20"/>
  <c r="AB335" i="20"/>
  <c r="AB334" i="20"/>
  <c r="AB333" i="20"/>
  <c r="AB332" i="20"/>
  <c r="AB331" i="20"/>
  <c r="AB330" i="20"/>
  <c r="AB329" i="20"/>
  <c r="AB328" i="20"/>
  <c r="AB327" i="20"/>
  <c r="AB326" i="20"/>
  <c r="AB325" i="20"/>
  <c r="AB324" i="20"/>
  <c r="AB323" i="20"/>
  <c r="AB322" i="20"/>
  <c r="AB321" i="20"/>
  <c r="AB320" i="20"/>
  <c r="AB319" i="20"/>
  <c r="AB318" i="20"/>
  <c r="AB317" i="20"/>
  <c r="AB316" i="20"/>
  <c r="AB315" i="20"/>
  <c r="AB314" i="20"/>
  <c r="AB313" i="20"/>
  <c r="AB312" i="20"/>
  <c r="AB311" i="20"/>
  <c r="AB310" i="20"/>
  <c r="AB309" i="20"/>
  <c r="AB308" i="20"/>
  <c r="AB307" i="20"/>
  <c r="AB306" i="20"/>
  <c r="AB305" i="20"/>
  <c r="AB304" i="20"/>
  <c r="AB303" i="20"/>
  <c r="AB302" i="20"/>
  <c r="AB301" i="20"/>
  <c r="AB300" i="20"/>
  <c r="AB299" i="20"/>
  <c r="AB298" i="20"/>
  <c r="AB297" i="20"/>
  <c r="AB296" i="20"/>
  <c r="AB295" i="20"/>
  <c r="AB294" i="20"/>
  <c r="AB293" i="20"/>
  <c r="AB292" i="20"/>
  <c r="AB291" i="20"/>
  <c r="AB290" i="20"/>
  <c r="AB289" i="20"/>
  <c r="AB288" i="20"/>
  <c r="AB287" i="20"/>
  <c r="AB286" i="20"/>
  <c r="AB285" i="20"/>
  <c r="AB103" i="20"/>
  <c r="AB101" i="20"/>
  <c r="AB99" i="20"/>
  <c r="AB98" i="20"/>
  <c r="AB97" i="20"/>
  <c r="AB96" i="20"/>
  <c r="AB95" i="20"/>
  <c r="AB94" i="20"/>
  <c r="AB93" i="20"/>
  <c r="AB92" i="20"/>
  <c r="AB91" i="20"/>
  <c r="AB90" i="20"/>
  <c r="AB89" i="20"/>
  <c r="AB88" i="20"/>
  <c r="AB87" i="20"/>
  <c r="AB86" i="20"/>
  <c r="AB85" i="20"/>
  <c r="AB84" i="20"/>
  <c r="AB83" i="20"/>
  <c r="AB82" i="20"/>
  <c r="AB81" i="20"/>
  <c r="AB80" i="20"/>
  <c r="AB79" i="20"/>
  <c r="AB78" i="20"/>
  <c r="AB77" i="20"/>
  <c r="AB76" i="20"/>
  <c r="AB75" i="20"/>
  <c r="AB74" i="20"/>
  <c r="AB73" i="20"/>
  <c r="AB72" i="20"/>
  <c r="AB71" i="20"/>
  <c r="AB70" i="20"/>
  <c r="AB69" i="20"/>
  <c r="AB68" i="20"/>
  <c r="AB67" i="20"/>
  <c r="AB66" i="20"/>
  <c r="AB65" i="20"/>
  <c r="AB64" i="20"/>
  <c r="AB63" i="20"/>
  <c r="AB62" i="20"/>
  <c r="AB55" i="20"/>
  <c r="AB54" i="20"/>
  <c r="AB53" i="20"/>
  <c r="AB52" i="20"/>
  <c r="AB51" i="20"/>
  <c r="AB50" i="20"/>
  <c r="AB49" i="20"/>
  <c r="AB48" i="20"/>
  <c r="AB47" i="20"/>
  <c r="AB46" i="20"/>
  <c r="AB45" i="20"/>
  <c r="AB44" i="20"/>
  <c r="AB43" i="20"/>
  <c r="AB42" i="20"/>
  <c r="AB41" i="20"/>
  <c r="AB40" i="20"/>
  <c r="AB39" i="20"/>
  <c r="AB38" i="20"/>
  <c r="AB37" i="20"/>
  <c r="AB36" i="20"/>
  <c r="AB35" i="20"/>
  <c r="AB34" i="20"/>
  <c r="AB33" i="20"/>
  <c r="AB32" i="20"/>
  <c r="AB31" i="20"/>
  <c r="AB30" i="20"/>
  <c r="AB29" i="20"/>
  <c r="AB28" i="20"/>
  <c r="AB27" i="20"/>
  <c r="AB26" i="20"/>
  <c r="AB25" i="20"/>
  <c r="AB24" i="20"/>
  <c r="AB23" i="20"/>
  <c r="AB22" i="20"/>
  <c r="AB21" i="20"/>
  <c r="AB20" i="20"/>
  <c r="AB19" i="20"/>
  <c r="AB18" i="20"/>
  <c r="AB15" i="20"/>
  <c r="AB13" i="20"/>
  <c r="AB12" i="20"/>
  <c r="AB11" i="20"/>
  <c r="AB10" i="20"/>
  <c r="W102" i="20"/>
  <c r="U102" i="20"/>
  <c r="S102" i="20"/>
  <c r="Q102" i="20"/>
  <c r="O102" i="20"/>
  <c r="K102" i="20"/>
  <c r="I102" i="20"/>
  <c r="G102" i="20"/>
  <c r="E100" i="20"/>
  <c r="AB100" i="20" s="1"/>
  <c r="AB60" i="20"/>
  <c r="G61" i="20"/>
  <c r="AB61" i="20" s="1"/>
  <c r="AB59" i="20"/>
  <c r="G58" i="20"/>
  <c r="AB58" i="20" s="1"/>
  <c r="G57" i="20"/>
  <c r="AB57" i="20" s="1"/>
  <c r="G56" i="20"/>
  <c r="AB56" i="20" s="1"/>
  <c r="G17" i="20"/>
  <c r="AB17" i="20" s="1"/>
  <c r="G16" i="20"/>
  <c r="AB16" i="20" s="1"/>
  <c r="G14" i="20"/>
  <c r="AB14" i="20" s="1"/>
  <c r="C110" i="4"/>
  <c r="C111" i="4" s="1"/>
  <c r="C112" i="4" s="1"/>
  <c r="A110" i="4"/>
  <c r="C118" i="4"/>
  <c r="C117" i="4" s="1"/>
  <c r="C116" i="4" s="1"/>
  <c r="C115" i="4" s="1"/>
  <c r="C114" i="4" s="1"/>
  <c r="AW294" i="4"/>
  <c r="AY294" i="4"/>
  <c r="BA294" i="4"/>
  <c r="BC294" i="4"/>
  <c r="BE294" i="4"/>
  <c r="BG294" i="4"/>
  <c r="BI294" i="4"/>
  <c r="BK294" i="4"/>
  <c r="V1" i="4"/>
  <c r="Q210" i="4"/>
  <c r="Q211" i="4" s="1"/>
  <c r="Q212" i="4" s="1"/>
  <c r="Q213" i="4" s="1"/>
  <c r="Q214" i="4" s="1"/>
  <c r="Q215" i="4" s="1"/>
  <c r="Q216" i="4" s="1"/>
  <c r="V284" i="4"/>
  <c r="V286" i="4" s="1"/>
  <c r="V288" i="4" s="1"/>
  <c r="V290" i="4" s="1"/>
  <c r="V292" i="4" s="1"/>
  <c r="V283" i="4"/>
  <c r="AD285" i="4"/>
  <c r="AD287" i="4" s="1"/>
  <c r="AD289" i="4" s="1"/>
  <c r="AD291" i="4" s="1"/>
  <c r="AD293" i="4" s="1"/>
  <c r="AD284" i="4"/>
  <c r="AD286" i="4" s="1"/>
  <c r="AD288" i="4" s="1"/>
  <c r="AD290" i="4" s="1"/>
  <c r="AD292" i="4" s="1"/>
  <c r="L284" i="4"/>
  <c r="O283" i="4"/>
  <c r="L283" i="4"/>
  <c r="Y283" i="4"/>
  <c r="Y284" i="4" s="1"/>
  <c r="Y285" i="4" s="1"/>
  <c r="Y286" i="4" s="1"/>
  <c r="Y287" i="4" s="1"/>
  <c r="Y288" i="4" s="1"/>
  <c r="Y289" i="4" s="1"/>
  <c r="Y290" i="4" s="1"/>
  <c r="Y291" i="4" s="1"/>
  <c r="Y292" i="4" s="1"/>
  <c r="Y293" i="4" s="1"/>
  <c r="AU278" i="4"/>
  <c r="AU277" i="4"/>
  <c r="AU276" i="4"/>
  <c r="AU275" i="4"/>
  <c r="AU274" i="4"/>
  <c r="AU273" i="4"/>
  <c r="AU272" i="4"/>
  <c r="AU271" i="4"/>
  <c r="AU270" i="4"/>
  <c r="AU269" i="4"/>
  <c r="AU268" i="4"/>
  <c r="AU267" i="4"/>
  <c r="AU266" i="4"/>
  <c r="AU265" i="4"/>
  <c r="AU264" i="4"/>
  <c r="AU263" i="4"/>
  <c r="AU262" i="4"/>
  <c r="AU261" i="4"/>
  <c r="AU260" i="4"/>
  <c r="AU259" i="4"/>
  <c r="AU258" i="4"/>
  <c r="AU257" i="4"/>
  <c r="AU256" i="4"/>
  <c r="AU255" i="4"/>
  <c r="AU254" i="4"/>
  <c r="AU253" i="4"/>
  <c r="AU252" i="4"/>
  <c r="AU251" i="4"/>
  <c r="AU250" i="4"/>
  <c r="AU249" i="4"/>
  <c r="AU248" i="4"/>
  <c r="AU247" i="4"/>
  <c r="AU246" i="4"/>
  <c r="AU245" i="4"/>
  <c r="AU244" i="4"/>
  <c r="AU279" i="4"/>
  <c r="BM279" i="4"/>
  <c r="BM278" i="4"/>
  <c r="BM277" i="4"/>
  <c r="BM276" i="4"/>
  <c r="BM275" i="4"/>
  <c r="BM274" i="4"/>
  <c r="BM273" i="4"/>
  <c r="BM272" i="4"/>
  <c r="BM271" i="4"/>
  <c r="BM270" i="4"/>
  <c r="BM269" i="4"/>
  <c r="BM268" i="4"/>
  <c r="BM267" i="4"/>
  <c r="BL267" i="4"/>
  <c r="BJ267" i="4"/>
  <c r="BH267" i="4"/>
  <c r="BF267" i="4"/>
  <c r="BD267" i="4"/>
  <c r="BB267" i="4"/>
  <c r="AZ267" i="4"/>
  <c r="AX267" i="4"/>
  <c r="BM266" i="4"/>
  <c r="BM265" i="4"/>
  <c r="BM264" i="4"/>
  <c r="BM263" i="4"/>
  <c r="BM262" i="4"/>
  <c r="BM261" i="4"/>
  <c r="BM260" i="4"/>
  <c r="BM259" i="4"/>
  <c r="BM258" i="4"/>
  <c r="BM257" i="4"/>
  <c r="BM256" i="4"/>
  <c r="BM255" i="4"/>
  <c r="BM254" i="4"/>
  <c r="BM253" i="4"/>
  <c r="BM252" i="4"/>
  <c r="BM251" i="4"/>
  <c r="BJ251" i="4"/>
  <c r="BH251" i="4"/>
  <c r="BF251" i="4"/>
  <c r="BD251" i="4"/>
  <c r="BB251" i="4"/>
  <c r="AZ251" i="4"/>
  <c r="AX251" i="4"/>
  <c r="BM250" i="4"/>
  <c r="BJ250" i="4"/>
  <c r="BH250" i="4"/>
  <c r="BF250" i="4"/>
  <c r="BD250" i="4"/>
  <c r="BB250" i="4"/>
  <c r="AZ250" i="4"/>
  <c r="AX250" i="4"/>
  <c r="BM249" i="4"/>
  <c r="BJ249" i="4"/>
  <c r="BH249" i="4"/>
  <c r="BF249" i="4"/>
  <c r="BD249" i="4"/>
  <c r="BB249" i="4"/>
  <c r="AZ249" i="4"/>
  <c r="AX249" i="4"/>
  <c r="BM248" i="4"/>
  <c r="BJ248" i="4"/>
  <c r="BH248" i="4"/>
  <c r="BF248" i="4"/>
  <c r="BD248" i="4"/>
  <c r="BB248" i="4"/>
  <c r="AZ248" i="4"/>
  <c r="AX248" i="4"/>
  <c r="BM247" i="4"/>
  <c r="BJ247" i="4"/>
  <c r="BH247" i="4"/>
  <c r="BF247" i="4"/>
  <c r="BD247" i="4"/>
  <c r="BB247" i="4"/>
  <c r="AZ247" i="4"/>
  <c r="AX247" i="4"/>
  <c r="BM246" i="4"/>
  <c r="BJ246" i="4"/>
  <c r="BH246" i="4"/>
  <c r="BF246" i="4"/>
  <c r="BD246" i="4"/>
  <c r="BB246" i="4"/>
  <c r="AZ246" i="4"/>
  <c r="AX246" i="4"/>
  <c r="BM245" i="4"/>
  <c r="BJ245" i="4"/>
  <c r="BH245" i="4"/>
  <c r="BF245" i="4"/>
  <c r="BD245" i="4"/>
  <c r="BB245" i="4"/>
  <c r="AZ245" i="4"/>
  <c r="AX245" i="4"/>
  <c r="BM244" i="4"/>
  <c r="BJ244" i="4"/>
  <c r="BH244" i="4"/>
  <c r="BF244" i="4"/>
  <c r="BD244" i="4"/>
  <c r="BB244" i="4"/>
  <c r="AZ244" i="4"/>
  <c r="AX244" i="4"/>
  <c r="O278" i="4"/>
  <c r="O277" i="4"/>
  <c r="O276" i="4"/>
  <c r="O275" i="4"/>
  <c r="O274" i="4"/>
  <c r="O273" i="4"/>
  <c r="O272" i="4"/>
  <c r="O271" i="4"/>
  <c r="O270" i="4"/>
  <c r="O269" i="4"/>
  <c r="O268" i="4"/>
  <c r="O267" i="4"/>
  <c r="O266" i="4"/>
  <c r="O265" i="4"/>
  <c r="O264" i="4"/>
  <c r="O263" i="4"/>
  <c r="O262" i="4"/>
  <c r="O261" i="4"/>
  <c r="O260" i="4"/>
  <c r="O259" i="4"/>
  <c r="O258" i="4"/>
  <c r="O257" i="4"/>
  <c r="O256" i="4"/>
  <c r="O255" i="4"/>
  <c r="O254" i="4"/>
  <c r="O253" i="4"/>
  <c r="O252" i="4"/>
  <c r="U252" i="20" s="1"/>
  <c r="L282" i="4"/>
  <c r="L281" i="4"/>
  <c r="L280" i="4"/>
  <c r="L279" i="4"/>
  <c r="L278" i="4"/>
  <c r="L277" i="4"/>
  <c r="L276" i="4"/>
  <c r="L275" i="4"/>
  <c r="L274" i="4"/>
  <c r="L273" i="4"/>
  <c r="L272" i="4"/>
  <c r="L271" i="4"/>
  <c r="L270" i="4"/>
  <c r="L269" i="4"/>
  <c r="L268" i="4"/>
  <c r="L267" i="4"/>
  <c r="L266" i="4"/>
  <c r="L265" i="4"/>
  <c r="L264" i="4"/>
  <c r="L263" i="4"/>
  <c r="L262" i="4"/>
  <c r="L261" i="4"/>
  <c r="L260" i="4"/>
  <c r="L259" i="4"/>
  <c r="L258" i="4"/>
  <c r="L257" i="4"/>
  <c r="L256" i="4"/>
  <c r="L255" i="4"/>
  <c r="L254" i="4"/>
  <c r="L253" i="4"/>
  <c r="L252" i="4"/>
  <c r="L251" i="4"/>
  <c r="L250" i="4"/>
  <c r="L249" i="4"/>
  <c r="L248" i="4"/>
  <c r="Q248" i="20" s="1"/>
  <c r="L247" i="4"/>
  <c r="L246" i="4"/>
  <c r="L245" i="4"/>
  <c r="L244" i="4"/>
  <c r="L243" i="4"/>
  <c r="L242" i="4"/>
  <c r="L241" i="4"/>
  <c r="L240" i="4"/>
  <c r="L239" i="4"/>
  <c r="L238" i="4"/>
  <c r="L237" i="4"/>
  <c r="L236" i="4"/>
  <c r="L235" i="4"/>
  <c r="L234" i="4"/>
  <c r="Z67" i="14"/>
  <c r="Z68" i="14"/>
  <c r="Z69" i="14"/>
  <c r="Z70" i="14" s="1"/>
  <c r="Z71" i="14" s="1"/>
  <c r="Z72" i="14" s="1"/>
  <c r="Z73" i="14" s="1"/>
  <c r="Z74" i="14" s="1"/>
  <c r="Z75" i="14" s="1"/>
  <c r="Z76" i="14" s="1"/>
  <c r="X37" i="14"/>
  <c r="X38" i="14"/>
  <c r="X39" i="14" s="1"/>
  <c r="X40" i="14" s="1"/>
  <c r="X41" i="14" s="1"/>
  <c r="X42" i="14" s="1"/>
  <c r="X43" i="14" s="1"/>
  <c r="X44" i="14" s="1"/>
  <c r="X45" i="14" s="1"/>
  <c r="X46" i="14" s="1"/>
  <c r="X47" i="14" s="1"/>
  <c r="X48" i="14" s="1"/>
  <c r="X49" i="14" s="1"/>
  <c r="X50" i="14" s="1"/>
  <c r="X51" i="14" s="1"/>
  <c r="X52" i="14" s="1"/>
  <c r="X53" i="14" s="1"/>
  <c r="X54" i="14" s="1"/>
  <c r="X55" i="14" s="1"/>
  <c r="X56" i="14" s="1"/>
  <c r="X57" i="14" s="1"/>
  <c r="X58" i="14" s="1"/>
  <c r="X59" i="14" s="1"/>
  <c r="X60" i="14" s="1"/>
  <c r="X61" i="14" s="1"/>
  <c r="X62" i="14" s="1"/>
  <c r="X63" i="14" s="1"/>
  <c r="X64" i="14" s="1"/>
  <c r="X65" i="14" s="1"/>
  <c r="X66" i="14" s="1"/>
  <c r="X67" i="14" s="1"/>
  <c r="X68" i="14" s="1"/>
  <c r="X71" i="14"/>
  <c r="X72" i="14"/>
  <c r="X73" i="14" s="1"/>
  <c r="X74" i="14" s="1"/>
  <c r="X75" i="14" s="1"/>
  <c r="X76" i="14" s="1"/>
  <c r="U39" i="14"/>
  <c r="U40" i="14" s="1"/>
  <c r="U41" i="14" s="1"/>
  <c r="U42" i="14" s="1"/>
  <c r="U43" i="14" s="1"/>
  <c r="U44" i="14" s="1"/>
  <c r="U45" i="14" s="1"/>
  <c r="U46" i="14" s="1"/>
  <c r="U47" i="14" s="1"/>
  <c r="U48" i="14" s="1"/>
  <c r="U49" i="14" s="1"/>
  <c r="U50" i="14" s="1"/>
  <c r="U51" i="14" s="1"/>
  <c r="U52" i="14" s="1"/>
  <c r="U53" i="14" s="1"/>
  <c r="U54" i="14" s="1"/>
  <c r="U55" i="14" s="1"/>
  <c r="U56" i="14" s="1"/>
  <c r="U57" i="14" s="1"/>
  <c r="U58" i="14" s="1"/>
  <c r="U59" i="14" s="1"/>
  <c r="U60" i="14" s="1"/>
  <c r="U61" i="14" s="1"/>
  <c r="U62" i="14" s="1"/>
  <c r="U63" i="14" s="1"/>
  <c r="U64" i="14" s="1"/>
  <c r="C122" i="4"/>
  <c r="C123" i="4" s="1"/>
  <c r="C126" i="4"/>
  <c r="C127" i="4" s="1"/>
  <c r="C148" i="4"/>
  <c r="C147" i="4" s="1"/>
  <c r="C146" i="4" s="1"/>
  <c r="C145" i="4" s="1"/>
  <c r="C144" i="4" s="1"/>
  <c r="C143" i="4" s="1"/>
  <c r="C142" i="4" s="1"/>
  <c r="C141" i="4" s="1"/>
  <c r="C140" i="4" s="1"/>
  <c r="C139" i="4" s="1"/>
  <c r="C138" i="4" s="1"/>
  <c r="C137" i="4" s="1"/>
  <c r="C136" i="4" s="1"/>
  <c r="C135" i="4" s="1"/>
  <c r="C134" i="4" s="1"/>
  <c r="C133" i="4" s="1"/>
  <c r="C132" i="4" s="1"/>
  <c r="C131" i="4" s="1"/>
  <c r="C130" i="4" s="1"/>
  <c r="C129" i="4" s="1"/>
  <c r="C128" i="4" s="1"/>
  <c r="A148" i="4"/>
  <c r="G151" i="4"/>
  <c r="G152" i="4" s="1"/>
  <c r="G153" i="4" s="1"/>
  <c r="G154" i="4" s="1"/>
  <c r="G155" i="4" s="1"/>
  <c r="G156" i="4" s="1"/>
  <c r="G157" i="4" s="1"/>
  <c r="G158" i="4" s="1"/>
  <c r="G159" i="4" s="1"/>
  <c r="G160" i="4" s="1"/>
  <c r="G161" i="4" s="1"/>
  <c r="G162" i="4" s="1"/>
  <c r="G163" i="4" s="1"/>
  <c r="G164" i="4" s="1"/>
  <c r="G165" i="4" s="1"/>
  <c r="G166" i="4" s="1"/>
  <c r="G167" i="4" s="1"/>
  <c r="G168" i="4" s="1"/>
  <c r="G169" i="4" s="1"/>
  <c r="G170" i="4" s="1"/>
  <c r="G171" i="4" s="1"/>
  <c r="G172" i="4" s="1"/>
  <c r="G173" i="4" s="1"/>
  <c r="G174" i="4" s="1"/>
  <c r="G175" i="4" s="1"/>
  <c r="G176" i="4" s="1"/>
  <c r="G177" i="4" s="1"/>
  <c r="G178" i="4" s="1"/>
  <c r="G179" i="4" s="1"/>
  <c r="G180" i="4" s="1"/>
  <c r="G181" i="4" s="1"/>
  <c r="G182" i="4" s="1"/>
  <c r="G183" i="4" s="1"/>
  <c r="G184" i="4" s="1"/>
  <c r="G185" i="4" s="1"/>
  <c r="G186" i="4" s="1"/>
  <c r="G187" i="4" s="1"/>
  <c r="G188" i="4" s="1"/>
  <c r="G189" i="4" s="1"/>
  <c r="K189" i="20" s="1"/>
  <c r="A23" i="17"/>
  <c r="A19" i="17"/>
  <c r="A16" i="17"/>
  <c r="A13" i="17"/>
  <c r="A10" i="17"/>
  <c r="A7" i="17"/>
  <c r="A6" i="17"/>
  <c r="A5" i="17"/>
  <c r="V295" i="4"/>
  <c r="Z295" i="4"/>
  <c r="Y295" i="4"/>
  <c r="X295" i="4"/>
  <c r="W295" i="4"/>
  <c r="AA295" i="4"/>
  <c r="AB295" i="4"/>
  <c r="C250" i="4"/>
  <c r="C251" i="4" s="1"/>
  <c r="C252" i="4" s="1"/>
  <c r="C253" i="4" s="1"/>
  <c r="C254" i="4" s="1"/>
  <c r="C255" i="4" s="1"/>
  <c r="C256" i="4" s="1"/>
  <c r="C257" i="4" s="1"/>
  <c r="C258" i="4" s="1"/>
  <c r="C259" i="4" s="1"/>
  <c r="C260" i="4" s="1"/>
  <c r="C261" i="4" s="1"/>
  <c r="C262" i="4" s="1"/>
  <c r="C263" i="4" s="1"/>
  <c r="C264" i="4" s="1"/>
  <c r="C265" i="4" s="1"/>
  <c r="C266" i="4" s="1"/>
  <c r="C267" i="4" s="1"/>
  <c r="C268" i="4" s="1"/>
  <c r="C269" i="4" s="1"/>
  <c r="C270" i="4" s="1"/>
  <c r="C271" i="4" s="1"/>
  <c r="C272" i="4" s="1"/>
  <c r="C273" i="4" s="1"/>
  <c r="C274" i="4" s="1"/>
  <c r="C275" i="4" s="1"/>
  <c r="C276" i="4" s="1"/>
  <c r="C277" i="4" s="1"/>
  <c r="C278" i="4" s="1"/>
  <c r="C150" i="4"/>
  <c r="C151" i="4" s="1"/>
  <c r="C152" i="4" s="1"/>
  <c r="A150" i="4"/>
  <c r="C188" i="4"/>
  <c r="C189" i="4" s="1"/>
  <c r="C190" i="4" s="1"/>
  <c r="C191" i="4" s="1"/>
  <c r="C192" i="4" s="1"/>
  <c r="C193" i="4" s="1"/>
  <c r="C194" i="4" s="1"/>
  <c r="C195" i="4" s="1"/>
  <c r="C196" i="4" s="1"/>
  <c r="C197" i="4" s="1"/>
  <c r="C198" i="4" s="1"/>
  <c r="C199" i="4" s="1"/>
  <c r="C200" i="4" s="1"/>
  <c r="C201" i="4" s="1"/>
  <c r="C202" i="4" s="1"/>
  <c r="C203" i="4" s="1"/>
  <c r="C204" i="4" s="1"/>
  <c r="C205" i="4" s="1"/>
  <c r="C206" i="4" s="1"/>
  <c r="C207" i="4" s="1"/>
  <c r="C208" i="4" s="1"/>
  <c r="C209" i="4" s="1"/>
  <c r="C154" i="4"/>
  <c r="C155" i="4" s="1"/>
  <c r="C156" i="4" s="1"/>
  <c r="C157" i="4" s="1"/>
  <c r="C158" i="4" s="1"/>
  <c r="C159" i="4" s="1"/>
  <c r="C160" i="4" s="1"/>
  <c r="C161" i="4" s="1"/>
  <c r="C162" i="4" s="1"/>
  <c r="C163" i="4" s="1"/>
  <c r="C164" i="4" s="1"/>
  <c r="C165" i="4" s="1"/>
  <c r="C166" i="4" s="1"/>
  <c r="C167" i="4" s="1"/>
  <c r="C168" i="4" s="1"/>
  <c r="C169" i="4" s="1"/>
  <c r="C170" i="4" s="1"/>
  <c r="C171" i="4" s="1"/>
  <c r="C172" i="4" s="1"/>
  <c r="C174" i="4"/>
  <c r="C175" i="4" s="1"/>
  <c r="C176" i="4" s="1"/>
  <c r="C177" i="4" s="1"/>
  <c r="C178" i="4" s="1"/>
  <c r="C179" i="4" s="1"/>
  <c r="C180" i="4" s="1"/>
  <c r="C181" i="4" s="1"/>
  <c r="C182" i="4" s="1"/>
  <c r="C183" i="4" s="1"/>
  <c r="C184" i="4" s="1"/>
  <c r="C185" i="4" s="1"/>
  <c r="C186" i="4" s="1"/>
  <c r="Q70" i="14"/>
  <c r="Q71" i="14"/>
  <c r="Q72" i="14" s="1"/>
  <c r="Q73" i="14" s="1"/>
  <c r="Q74" i="14" s="1"/>
  <c r="Q75" i="14" s="1"/>
  <c r="Q76" i="14" s="1"/>
  <c r="Q68" i="14"/>
  <c r="Q67" i="14" s="1"/>
  <c r="Q66" i="14"/>
  <c r="Q65" i="14" s="1"/>
  <c r="Q64" i="14" s="1"/>
  <c r="Q63" i="14" s="1"/>
  <c r="Q62" i="14" s="1"/>
  <c r="Q61" i="14" s="1"/>
  <c r="Q60" i="14" s="1"/>
  <c r="Q59" i="14"/>
  <c r="Q58" i="14" s="1"/>
  <c r="Q57" i="14" s="1"/>
  <c r="Q56" i="14" s="1"/>
  <c r="Q55" i="14" s="1"/>
  <c r="Q54" i="14" s="1"/>
  <c r="Q53" i="14" s="1"/>
  <c r="Q52" i="14" s="1"/>
  <c r="E63" i="14"/>
  <c r="E61" i="14"/>
  <c r="E59" i="14" s="1"/>
  <c r="E57" i="14" s="1"/>
  <c r="E55" i="14" s="1"/>
  <c r="E53" i="14" s="1"/>
  <c r="E51" i="14"/>
  <c r="E49" i="14" s="1"/>
  <c r="E47" i="14" s="1"/>
  <c r="E45" i="14" s="1"/>
  <c r="E43" i="14" s="1"/>
  <c r="E41" i="14" s="1"/>
  <c r="E39" i="14" s="1"/>
  <c r="E37" i="14" s="1"/>
  <c r="E35" i="14" s="1"/>
  <c r="E33" i="14" s="1"/>
  <c r="E31" i="14" s="1"/>
  <c r="E29" i="14" s="1"/>
  <c r="E27" i="14" s="1"/>
  <c r="E25" i="14" s="1"/>
  <c r="E23" i="14" s="1"/>
  <c r="E21" i="14" s="1"/>
  <c r="E19" i="14" s="1"/>
  <c r="E17" i="14" s="1"/>
  <c r="E15" i="14" s="1"/>
  <c r="E62" i="14"/>
  <c r="E60" i="14" s="1"/>
  <c r="E58" i="14" s="1"/>
  <c r="E56" i="14" s="1"/>
  <c r="E54" i="14" s="1"/>
  <c r="E52" i="14" s="1"/>
  <c r="E50" i="14" s="1"/>
  <c r="E48" i="14" s="1"/>
  <c r="E46" i="14" s="1"/>
  <c r="E44" i="14" s="1"/>
  <c r="E42" i="14" s="1"/>
  <c r="E40" i="14" s="1"/>
  <c r="E38" i="14" s="1"/>
  <c r="E36" i="14"/>
  <c r="E34" i="14" s="1"/>
  <c r="E32" i="14" s="1"/>
  <c r="E30" i="14" s="1"/>
  <c r="E28" i="14" s="1"/>
  <c r="E26" i="14" s="1"/>
  <c r="E24" i="14" s="1"/>
  <c r="E22" i="14" s="1"/>
  <c r="E20" i="14" s="1"/>
  <c r="E18" i="14" s="1"/>
  <c r="E16" i="14" s="1"/>
  <c r="E14" i="14" s="1"/>
  <c r="C57" i="14"/>
  <c r="C58" i="14"/>
  <c r="C59" i="14"/>
  <c r="C60" i="14"/>
  <c r="C61" i="14" s="1"/>
  <c r="C62" i="14" s="1"/>
  <c r="C63" i="14" s="1"/>
  <c r="C64" i="14" s="1"/>
  <c r="C65" i="14" s="1"/>
  <c r="C66" i="14" s="1"/>
  <c r="C67" i="14" s="1"/>
  <c r="C68" i="14" s="1"/>
  <c r="C69" i="14" s="1"/>
  <c r="C70" i="14" s="1"/>
  <c r="C71" i="14" s="1"/>
  <c r="C72" i="14" s="1"/>
  <c r="C73" i="14" s="1"/>
  <c r="C75" i="14"/>
  <c r="C76" i="14"/>
  <c r="C77" i="14" s="1"/>
  <c r="C78" i="14" s="1"/>
  <c r="C55" i="14"/>
  <c r="C54" i="14"/>
  <c r="C53" i="14"/>
  <c r="C52" i="14"/>
  <c r="C51" i="14" s="1"/>
  <c r="C50" i="14" s="1"/>
  <c r="C49" i="14" s="1"/>
  <c r="C48" i="14" s="1"/>
  <c r="C47" i="14"/>
  <c r="C46" i="14" s="1"/>
  <c r="C45" i="14" s="1"/>
  <c r="O54" i="14"/>
  <c r="O55" i="14" s="1"/>
  <c r="O56" i="14" s="1"/>
  <c r="O57" i="14" s="1"/>
  <c r="O58" i="14" s="1"/>
  <c r="O59" i="14" s="1"/>
  <c r="O60" i="14" s="1"/>
  <c r="O61" i="14" s="1"/>
  <c r="O62" i="14" s="1"/>
  <c r="O63" i="14" s="1"/>
  <c r="O64" i="14" s="1"/>
  <c r="O65" i="14" s="1"/>
  <c r="O66" i="14" s="1"/>
  <c r="O67" i="14" s="1"/>
  <c r="O68" i="14" s="1"/>
  <c r="O69" i="14" s="1"/>
  <c r="O70" i="14" s="1"/>
  <c r="O71" i="14" s="1"/>
  <c r="O72" i="14" s="1"/>
  <c r="O73" i="14" s="1"/>
  <c r="O74" i="14" s="1"/>
  <c r="O75" i="14" s="1"/>
  <c r="O76" i="14" s="1"/>
  <c r="J54" i="14"/>
  <c r="J55" i="14" s="1"/>
  <c r="J56" i="14" s="1"/>
  <c r="J57" i="14"/>
  <c r="J58" i="14"/>
  <c r="J59" i="14" s="1"/>
  <c r="J60" i="14" s="1"/>
  <c r="J61" i="14" s="1"/>
  <c r="J62" i="14" s="1"/>
  <c r="J63" i="14" s="1"/>
  <c r="J64" i="14" s="1"/>
  <c r="J65" i="14" s="1"/>
  <c r="J66" i="14" s="1"/>
  <c r="J67" i="14" s="1"/>
  <c r="J68" i="14" s="1"/>
  <c r="J69" i="14" s="1"/>
  <c r="J70" i="14" s="1"/>
  <c r="J71" i="14"/>
  <c r="J72" i="14"/>
  <c r="J73" i="14" s="1"/>
  <c r="J74" i="14" s="1"/>
  <c r="J75" i="14" s="1"/>
  <c r="J76" i="14" s="1"/>
  <c r="H52" i="14"/>
  <c r="H53" i="14"/>
  <c r="H54" i="14" s="1"/>
  <c r="H55" i="14" s="1"/>
  <c r="H56" i="14" s="1"/>
  <c r="H57" i="14" s="1"/>
  <c r="H58" i="14" s="1"/>
  <c r="H59" i="14" s="1"/>
  <c r="H60" i="14" s="1"/>
  <c r="H61" i="14" s="1"/>
  <c r="H62" i="14" s="1"/>
  <c r="H63" i="14" s="1"/>
  <c r="H64" i="14" s="1"/>
  <c r="H65" i="14" s="1"/>
  <c r="H66" i="14" s="1"/>
  <c r="H67" i="14" s="1"/>
  <c r="H68" i="14" s="1"/>
  <c r="H69" i="14" s="1"/>
  <c r="H70" i="14" s="1"/>
  <c r="H71" i="14" s="1"/>
  <c r="H72" i="14" s="1"/>
  <c r="H73" i="14" s="1"/>
  <c r="H74" i="14" s="1"/>
  <c r="H75" i="14" s="1"/>
  <c r="H76" i="14"/>
  <c r="I51" i="14"/>
  <c r="I52" i="14" s="1"/>
  <c r="I53" i="14" s="1"/>
  <c r="I54" i="14" s="1"/>
  <c r="I55" i="14" s="1"/>
  <c r="I56" i="14" s="1"/>
  <c r="I57" i="14" s="1"/>
  <c r="I58" i="14" s="1"/>
  <c r="I59" i="14" s="1"/>
  <c r="I60" i="14" s="1"/>
  <c r="I61" i="14" s="1"/>
  <c r="I62" i="14"/>
  <c r="I63" i="14"/>
  <c r="I64" i="14" s="1"/>
  <c r="I65" i="14" s="1"/>
  <c r="I66" i="14" s="1"/>
  <c r="I67" i="14" s="1"/>
  <c r="I68" i="14" s="1"/>
  <c r="I69" i="14" s="1"/>
  <c r="I70" i="14" s="1"/>
  <c r="I71" i="14" s="1"/>
  <c r="I72" i="14" s="1"/>
  <c r="I73" i="14" s="1"/>
  <c r="I74" i="14" s="1"/>
  <c r="I75" i="14" s="1"/>
  <c r="I76" i="14" s="1"/>
  <c r="K48" i="14"/>
  <c r="K49" i="14"/>
  <c r="K50" i="14" s="1"/>
  <c r="K51" i="14" s="1"/>
  <c r="K52" i="14" s="1"/>
  <c r="K53" i="14" s="1"/>
  <c r="K54" i="14" s="1"/>
  <c r="K55" i="14" s="1"/>
  <c r="K56" i="14" s="1"/>
  <c r="K57" i="14" s="1"/>
  <c r="K58" i="14" s="1"/>
  <c r="K59" i="14" s="1"/>
  <c r="K60" i="14" s="1"/>
  <c r="K61" i="14" s="1"/>
  <c r="K62" i="14" s="1"/>
  <c r="K63" i="14" s="1"/>
  <c r="K64" i="14" s="1"/>
  <c r="K65" i="14" s="1"/>
  <c r="K66" i="14" s="1"/>
  <c r="K67" i="14" s="1"/>
  <c r="K68" i="14" s="1"/>
  <c r="K69" i="14" s="1"/>
  <c r="K70" i="14" s="1"/>
  <c r="K71" i="14" s="1"/>
  <c r="K72" i="14" s="1"/>
  <c r="K73" i="14" s="1"/>
  <c r="K74" i="14" s="1"/>
  <c r="K75" i="14" s="1"/>
  <c r="K76" i="14" s="1"/>
  <c r="T43" i="14"/>
  <c r="T44" i="14" s="1"/>
  <c r="T45" i="14" s="1"/>
  <c r="T46" i="14" s="1"/>
  <c r="T47" i="14" s="1"/>
  <c r="T48" i="14" s="1"/>
  <c r="T49" i="14" s="1"/>
  <c r="T50" i="14" s="1"/>
  <c r="T51" i="14" s="1"/>
  <c r="T52" i="14" s="1"/>
  <c r="T53" i="14" s="1"/>
  <c r="T54" i="14" s="1"/>
  <c r="T55" i="14" s="1"/>
  <c r="T56" i="14" s="1"/>
  <c r="T57" i="14" s="1"/>
  <c r="T58" i="14" s="1"/>
  <c r="T59" i="14" s="1"/>
  <c r="T60" i="14" s="1"/>
  <c r="T61" i="14" s="1"/>
  <c r="T62" i="14" s="1"/>
  <c r="T63" i="14" s="1"/>
  <c r="T64" i="14" s="1"/>
  <c r="T65" i="14" s="1"/>
  <c r="T66" i="14" s="1"/>
  <c r="T67" i="14" s="1"/>
  <c r="T68" i="14" s="1"/>
  <c r="T69" i="14" s="1"/>
  <c r="T70" i="14" s="1"/>
  <c r="T71" i="14" s="1"/>
  <c r="T72" i="14" s="1"/>
  <c r="T73" i="14" s="1"/>
  <c r="T74" i="14" s="1"/>
  <c r="T75" i="14" s="1"/>
  <c r="T76" i="14" s="1"/>
  <c r="C42" i="14"/>
  <c r="C41" i="14"/>
  <c r="C40" i="14"/>
  <c r="C39" i="14" s="1"/>
  <c r="C38" i="14" s="1"/>
  <c r="C37" i="14" s="1"/>
  <c r="C36" i="14" s="1"/>
  <c r="C35" i="14" s="1"/>
  <c r="C34" i="14" s="1"/>
  <c r="C33" i="14" s="1"/>
  <c r="C32" i="14"/>
  <c r="C31" i="14" s="1"/>
  <c r="C30" i="14" s="1"/>
  <c r="C29" i="14" s="1"/>
  <c r="C28" i="14" s="1"/>
  <c r="C27" i="14" s="1"/>
  <c r="C26" i="14" s="1"/>
  <c r="C25" i="14" s="1"/>
  <c r="C24" i="14" s="1"/>
  <c r="C23" i="14" s="1"/>
  <c r="C22" i="14" s="1"/>
  <c r="C21" i="14" s="1"/>
  <c r="C20" i="14" s="1"/>
  <c r="C19" i="14"/>
  <c r="C18" i="14"/>
  <c r="C17" i="14" s="1"/>
  <c r="C16" i="14" s="1"/>
  <c r="C15" i="14" s="1"/>
  <c r="C14" i="14" s="1"/>
  <c r="C13" i="14" s="1"/>
  <c r="C12" i="14" s="1"/>
  <c r="C11" i="14" s="1"/>
  <c r="C10" i="14" s="1"/>
  <c r="C9" i="14" s="1"/>
  <c r="C8" i="14" s="1"/>
  <c r="C7" i="14" s="1"/>
  <c r="C6" i="14" s="1"/>
  <c r="C5" i="14" s="1"/>
  <c r="R41" i="14"/>
  <c r="R42" i="14" s="1"/>
  <c r="R43" i="14" s="1"/>
  <c r="R44" i="14" s="1"/>
  <c r="R45" i="14" s="1"/>
  <c r="R46" i="14" s="1"/>
  <c r="R47" i="14" s="1"/>
  <c r="R48" i="14" s="1"/>
  <c r="R49" i="14" s="1"/>
  <c r="R50" i="14" s="1"/>
  <c r="R51" i="14" s="1"/>
  <c r="R52" i="14" s="1"/>
  <c r="R53" i="14" s="1"/>
  <c r="R54" i="14" s="1"/>
  <c r="R55" i="14" s="1"/>
  <c r="R56" i="14" s="1"/>
  <c r="R57" i="14" s="1"/>
  <c r="R58" i="14" s="1"/>
  <c r="R59" i="14" s="1"/>
  <c r="R60" i="14" s="1"/>
  <c r="R61" i="14" s="1"/>
  <c r="R62" i="14" s="1"/>
  <c r="R63" i="14" s="1"/>
  <c r="R64" i="14" s="1"/>
  <c r="R65" i="14" s="1"/>
  <c r="R66" i="14" s="1"/>
  <c r="R67" i="14" s="1"/>
  <c r="R68" i="14" s="1"/>
  <c r="R69" i="14" s="1"/>
  <c r="R70" i="14" s="1"/>
  <c r="R71" i="14" s="1"/>
  <c r="R72" i="14" s="1"/>
  <c r="R73" i="14" s="1"/>
  <c r="R74" i="14" s="1"/>
  <c r="R75" i="14" s="1"/>
  <c r="R76" i="14" s="1"/>
  <c r="P34" i="14"/>
  <c r="P35" i="14" s="1"/>
  <c r="P36" i="14" s="1"/>
  <c r="P37" i="14" s="1"/>
  <c r="P38" i="14" s="1"/>
  <c r="P39" i="14"/>
  <c r="P40" i="14" s="1"/>
  <c r="P41" i="14" s="1"/>
  <c r="P42" i="14" s="1"/>
  <c r="P43" i="14" s="1"/>
  <c r="P44" i="14" s="1"/>
  <c r="P45" i="14" s="1"/>
  <c r="P46" i="14" s="1"/>
  <c r="P47" i="14" s="1"/>
  <c r="P48" i="14" s="1"/>
  <c r="P49" i="14" s="1"/>
  <c r="P50" i="14" s="1"/>
  <c r="P51" i="14" s="1"/>
  <c r="P52" i="14" s="1"/>
  <c r="P53" i="14" s="1"/>
  <c r="P54" i="14" s="1"/>
  <c r="P55" i="14" s="1"/>
  <c r="P56" i="14" s="1"/>
  <c r="P57" i="14" s="1"/>
  <c r="P58" i="14" s="1"/>
  <c r="P59" i="14" s="1"/>
  <c r="P60" i="14" s="1"/>
  <c r="P61" i="14" s="1"/>
  <c r="P62" i="14" s="1"/>
  <c r="P63" i="14" s="1"/>
  <c r="P64" i="14" s="1"/>
  <c r="P65" i="14" s="1"/>
  <c r="P66" i="14" s="1"/>
  <c r="P67" i="14" s="1"/>
  <c r="P68" i="14" s="1"/>
  <c r="P69" i="14" s="1"/>
  <c r="P70" i="14" s="1"/>
  <c r="P71" i="14" s="1"/>
  <c r="P72" i="14" s="1"/>
  <c r="P73" i="14" s="1"/>
  <c r="P74" i="14" s="1"/>
  <c r="P75" i="14" s="1"/>
  <c r="P76" i="14" s="1"/>
  <c r="L30" i="14"/>
  <c r="L31" i="14"/>
  <c r="L32" i="14"/>
  <c r="L33" i="14" s="1"/>
  <c r="L34" i="14" s="1"/>
  <c r="L35" i="14" s="1"/>
  <c r="L36" i="14" s="1"/>
  <c r="L37" i="14" s="1"/>
  <c r="L38" i="14" s="1"/>
  <c r="L39" i="14" s="1"/>
  <c r="L40" i="14" s="1"/>
  <c r="L41" i="14" s="1"/>
  <c r="L42" i="14" s="1"/>
  <c r="L43" i="14" s="1"/>
  <c r="L44" i="14" s="1"/>
  <c r="L45" i="14" s="1"/>
  <c r="L46" i="14" s="1"/>
  <c r="L47" i="14" s="1"/>
  <c r="L48" i="14" s="1"/>
  <c r="L49" i="14" s="1"/>
  <c r="L50" i="14" s="1"/>
  <c r="L51" i="14" s="1"/>
  <c r="L52" i="14" s="1"/>
  <c r="L53" i="14" s="1"/>
  <c r="L54" i="14" s="1"/>
  <c r="L55" i="14" s="1"/>
  <c r="L56" i="14" s="1"/>
  <c r="L57" i="14" s="1"/>
  <c r="L58" i="14" s="1"/>
  <c r="L59" i="14" s="1"/>
  <c r="L60" i="14" s="1"/>
  <c r="L61" i="14" s="1"/>
  <c r="L62" i="14" s="1"/>
  <c r="L63" i="14" s="1"/>
  <c r="L64" i="14" s="1"/>
  <c r="L65" i="14" s="1"/>
  <c r="L66" i="14" s="1"/>
  <c r="L67" i="14" s="1"/>
  <c r="L68" i="14" s="1"/>
  <c r="L69" i="14" s="1"/>
  <c r="L70" i="14" s="1"/>
  <c r="L71" i="14" s="1"/>
  <c r="L72" i="14" s="1"/>
  <c r="L73" i="14" s="1"/>
  <c r="L74" i="14" s="1"/>
  <c r="L75" i="14" s="1"/>
  <c r="L76" i="14" s="1"/>
  <c r="S27" i="14"/>
  <c r="S28" i="14" s="1"/>
  <c r="S29" i="14" s="1"/>
  <c r="S30" i="14"/>
  <c r="S31" i="14" s="1"/>
  <c r="S32" i="14" s="1"/>
  <c r="S33" i="14" s="1"/>
  <c r="S34" i="14" s="1"/>
  <c r="S35" i="14" s="1"/>
  <c r="S36" i="14" s="1"/>
  <c r="S37" i="14" s="1"/>
  <c r="S38" i="14" s="1"/>
  <c r="S39" i="14" s="1"/>
  <c r="S40" i="14" s="1"/>
  <c r="S41" i="14" s="1"/>
  <c r="S42" i="14" s="1"/>
  <c r="S43" i="14" s="1"/>
  <c r="S44" i="14" s="1"/>
  <c r="S45" i="14" s="1"/>
  <c r="S46" i="14" s="1"/>
  <c r="S47" i="14" s="1"/>
  <c r="S48" i="14" s="1"/>
  <c r="S49" i="14" s="1"/>
  <c r="S50" i="14" s="1"/>
  <c r="S51" i="14" s="1"/>
  <c r="S52" i="14" s="1"/>
  <c r="S53" i="14" s="1"/>
  <c r="S54" i="14" s="1"/>
  <c r="S55" i="14" s="1"/>
  <c r="S56" i="14" s="1"/>
  <c r="S57" i="14" s="1"/>
  <c r="S58" i="14" s="1"/>
  <c r="S59" i="14" s="1"/>
  <c r="S60" i="14" s="1"/>
  <c r="S61" i="14" s="1"/>
  <c r="S62" i="14" s="1"/>
  <c r="S63" i="14" s="1"/>
  <c r="S64" i="14" s="1"/>
  <c r="S65" i="14" s="1"/>
  <c r="S66" i="14" s="1"/>
  <c r="S67" i="14" s="1"/>
  <c r="S68" i="14" s="1"/>
  <c r="S69" i="14" s="1"/>
  <c r="S70" i="14" s="1"/>
  <c r="S71" i="14" s="1"/>
  <c r="S72" i="14" s="1"/>
  <c r="S73" i="14" s="1"/>
  <c r="S74" i="14" s="1"/>
  <c r="S75" i="14" s="1"/>
  <c r="S76" i="14" s="1"/>
  <c r="F13" i="14"/>
  <c r="F14" i="14"/>
  <c r="F15" i="14" s="1"/>
  <c r="F16" i="14" s="1"/>
  <c r="F17" i="14" s="1"/>
  <c r="F18" i="14"/>
  <c r="F19" i="14" s="1"/>
  <c r="F20" i="14" s="1"/>
  <c r="F21" i="14" s="1"/>
  <c r="F22" i="14" s="1"/>
  <c r="F23" i="14" s="1"/>
  <c r="F24" i="14" s="1"/>
  <c r="F25" i="14" s="1"/>
  <c r="F26" i="14" s="1"/>
  <c r="F27" i="14" s="1"/>
  <c r="F28" i="14" s="1"/>
  <c r="F29" i="14" s="1"/>
  <c r="F30" i="14" s="1"/>
  <c r="F31" i="14"/>
  <c r="F32" i="14" s="1"/>
  <c r="F33" i="14"/>
  <c r="F34" i="14" s="1"/>
  <c r="F35" i="14" s="1"/>
  <c r="F36" i="14" s="1"/>
  <c r="F37" i="14" s="1"/>
  <c r="F38" i="14"/>
  <c r="F39" i="14" s="1"/>
  <c r="F40" i="14" s="1"/>
  <c r="F41" i="14" s="1"/>
  <c r="F42" i="14" s="1"/>
  <c r="F43" i="14" s="1"/>
  <c r="F44" i="14" s="1"/>
  <c r="F45" i="14" s="1"/>
  <c r="F46" i="14" s="1"/>
  <c r="F47" i="14" s="1"/>
  <c r="F48" i="14" s="1"/>
  <c r="F49" i="14" s="1"/>
  <c r="F50" i="14" s="1"/>
  <c r="F51" i="14" s="1"/>
  <c r="F52" i="14" s="1"/>
  <c r="F53" i="14" s="1"/>
  <c r="F54" i="14" s="1"/>
  <c r="F55" i="14" s="1"/>
  <c r="F56" i="14" s="1"/>
  <c r="F57" i="14" s="1"/>
  <c r="F58" i="14" s="1"/>
  <c r="F59" i="14" s="1"/>
  <c r="F60" i="14" s="1"/>
  <c r="F61" i="14" s="1"/>
  <c r="F62" i="14" s="1"/>
  <c r="F63" i="14" s="1"/>
  <c r="F64" i="14" s="1"/>
  <c r="F65" i="14" s="1"/>
  <c r="F66" i="14" s="1"/>
  <c r="F67" i="14" s="1"/>
  <c r="F68" i="14" s="1"/>
  <c r="F69" i="14" s="1"/>
  <c r="F70" i="14" s="1"/>
  <c r="F71" i="14" s="1"/>
  <c r="F72" i="14" s="1"/>
  <c r="F73" i="14" s="1"/>
  <c r="F74" i="14" s="1"/>
  <c r="F75" i="14" s="1"/>
  <c r="F76" i="14" s="1"/>
  <c r="F77" i="14" s="1"/>
  <c r="F78" i="14" s="1"/>
  <c r="A13" i="14"/>
  <c r="A14" i="14" s="1"/>
  <c r="A15" i="14" s="1"/>
  <c r="A16" i="14" s="1"/>
  <c r="A17" i="14" s="1"/>
  <c r="A18" i="14" s="1"/>
  <c r="A19" i="14" s="1"/>
  <c r="A20" i="14" s="1"/>
  <c r="A21" i="14" s="1"/>
  <c r="A22" i="14" s="1"/>
  <c r="A23" i="14" s="1"/>
  <c r="A24" i="14"/>
  <c r="A25" i="14" s="1"/>
  <c r="A26" i="14"/>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51" i="14" s="1"/>
  <c r="A52" i="14" s="1"/>
  <c r="A53" i="14" s="1"/>
  <c r="A54" i="14" s="1"/>
  <c r="A55" i="14" s="1"/>
  <c r="A56" i="14" s="1"/>
  <c r="A57" i="14" s="1"/>
  <c r="A58" i="14" s="1"/>
  <c r="A59" i="14" s="1"/>
  <c r="A60" i="14" s="1"/>
  <c r="A61" i="14" s="1"/>
  <c r="A62" i="14" s="1"/>
  <c r="A63" i="14" s="1"/>
  <c r="A64" i="14" s="1"/>
  <c r="A65" i="14" s="1"/>
  <c r="A66" i="14" s="1"/>
  <c r="A67" i="14" s="1"/>
  <c r="A68" i="14" s="1"/>
  <c r="A69" i="14" s="1"/>
  <c r="A70" i="14" s="1"/>
  <c r="A71" i="14" s="1"/>
  <c r="A72" i="14" s="1"/>
  <c r="A73" i="14" s="1"/>
  <c r="A74" i="14" s="1"/>
  <c r="A75" i="14" s="1"/>
  <c r="A76" i="14" s="1"/>
  <c r="A77" i="14" s="1"/>
  <c r="A78" i="14" s="1"/>
  <c r="A101" i="4"/>
  <c r="W211" i="4"/>
  <c r="W212" i="4" s="1"/>
  <c r="W213" i="4" s="1"/>
  <c r="W214" i="4" s="1"/>
  <c r="W215" i="4" s="1"/>
  <c r="W216" i="4" s="1"/>
  <c r="I235" i="4"/>
  <c r="AD231" i="4"/>
  <c r="AD233" i="4" s="1"/>
  <c r="AD235" i="4" s="1"/>
  <c r="AD237" i="4" s="1"/>
  <c r="AD239" i="4" s="1"/>
  <c r="AD241" i="4" s="1"/>
  <c r="AD243" i="4" s="1"/>
  <c r="AD245" i="4" s="1"/>
  <c r="AD247" i="4" s="1"/>
  <c r="AD249" i="4" s="1"/>
  <c r="AD251" i="4" s="1"/>
  <c r="AD253" i="4" s="1"/>
  <c r="AD255" i="4" s="1"/>
  <c r="AD257" i="4" s="1"/>
  <c r="AD259" i="4" s="1"/>
  <c r="AD261" i="4" s="1"/>
  <c r="AD263" i="4" s="1"/>
  <c r="AD265" i="4" s="1"/>
  <c r="AD267" i="4" s="1"/>
  <c r="AD269" i="4" s="1"/>
  <c r="AD271" i="4" s="1"/>
  <c r="AD273" i="4" s="1"/>
  <c r="AD275" i="4" s="1"/>
  <c r="AD277" i="4" s="1"/>
  <c r="AD279" i="4" s="1"/>
  <c r="AD230" i="4"/>
  <c r="AD232" i="4" s="1"/>
  <c r="AD234" i="4" s="1"/>
  <c r="AD236" i="4" s="1"/>
  <c r="AD238" i="4" s="1"/>
  <c r="AD240" i="4" s="1"/>
  <c r="AD242" i="4" s="1"/>
  <c r="AD244" i="4" s="1"/>
  <c r="AD246" i="4" s="1"/>
  <c r="AD248" i="4" s="1"/>
  <c r="AD250" i="4" s="1"/>
  <c r="AD252" i="4" s="1"/>
  <c r="AD254" i="4" s="1"/>
  <c r="AD256" i="4" s="1"/>
  <c r="AD258" i="4" s="1"/>
  <c r="AD260" i="4" s="1"/>
  <c r="AD262" i="4" s="1"/>
  <c r="AD264" i="4" s="1"/>
  <c r="AD266" i="4" s="1"/>
  <c r="AD268" i="4" s="1"/>
  <c r="AD270" i="4" s="1"/>
  <c r="AD272" i="4" s="1"/>
  <c r="AD274" i="4" s="1"/>
  <c r="AD276" i="4" s="1"/>
  <c r="AD278" i="4" s="1"/>
  <c r="AE229" i="4"/>
  <c r="AE230" i="4" s="1"/>
  <c r="AE231" i="4" s="1"/>
  <c r="AE232" i="4" s="1"/>
  <c r="AE233" i="4" s="1"/>
  <c r="AE234" i="4" s="1"/>
  <c r="AE235" i="4" s="1"/>
  <c r="AE236" i="4" s="1"/>
  <c r="AE237" i="4" s="1"/>
  <c r="AE238" i="4" s="1"/>
  <c r="AE239" i="4" s="1"/>
  <c r="AE240" i="4" s="1"/>
  <c r="AE241" i="4" s="1"/>
  <c r="AE242" i="4" s="1"/>
  <c r="AE243" i="4" s="1"/>
  <c r="AE244" i="4" s="1"/>
  <c r="AE245" i="4" s="1"/>
  <c r="AE246" i="4" s="1"/>
  <c r="AE247" i="4" s="1"/>
  <c r="AE248" i="4" s="1"/>
  <c r="AE249" i="4" s="1"/>
  <c r="AE250" i="4" s="1"/>
  <c r="AE251" i="4" s="1"/>
  <c r="AE252" i="4" s="1"/>
  <c r="AE253" i="4" s="1"/>
  <c r="AE254" i="4" s="1"/>
  <c r="AE255" i="4" s="1"/>
  <c r="AE256" i="4" s="1"/>
  <c r="AE257" i="4" s="1"/>
  <c r="AE258" i="4" s="1"/>
  <c r="AE259" i="4" s="1"/>
  <c r="AE260" i="4" s="1"/>
  <c r="AE261" i="4" s="1"/>
  <c r="AE262" i="4" s="1"/>
  <c r="AE263" i="4" s="1"/>
  <c r="AE264" i="4" s="1"/>
  <c r="AE265" i="4" s="1"/>
  <c r="AE266" i="4" s="1"/>
  <c r="AE267" i="4" s="1"/>
  <c r="AE268" i="4" s="1"/>
  <c r="AE269" i="4" s="1"/>
  <c r="AE270" i="4" s="1"/>
  <c r="AE271" i="4" s="1"/>
  <c r="AE272" i="4" s="1"/>
  <c r="AE273" i="4" s="1"/>
  <c r="AE274" i="4" s="1"/>
  <c r="AE275" i="4" s="1"/>
  <c r="AE276" i="4" s="1"/>
  <c r="AE277" i="4" s="1"/>
  <c r="AE278" i="4" s="1"/>
  <c r="AE279" i="4" s="1"/>
  <c r="AE280" i="4" s="1"/>
  <c r="AE281" i="4" s="1"/>
  <c r="AE282" i="4" s="1"/>
  <c r="AE283" i="4" s="1"/>
  <c r="AE284" i="4" s="1"/>
  <c r="AE285" i="4" s="1"/>
  <c r="AE286" i="4" s="1"/>
  <c r="AE287" i="4" s="1"/>
  <c r="AE288" i="4" s="1"/>
  <c r="AE289" i="4" s="1"/>
  <c r="AE290" i="4" s="1"/>
  <c r="AE291" i="4" s="1"/>
  <c r="AE292" i="4" s="1"/>
  <c r="AE293" i="4" s="1"/>
  <c r="AG254" i="4"/>
  <c r="AG255" i="4" s="1"/>
  <c r="AG256" i="4" s="1"/>
  <c r="AG257" i="4" s="1"/>
  <c r="AG258" i="4" s="1"/>
  <c r="AG259" i="4" s="1"/>
  <c r="AG260" i="4" s="1"/>
  <c r="AG261" i="4" s="1"/>
  <c r="AG262" i="4" s="1"/>
  <c r="AG263" i="4" s="1"/>
  <c r="AG264" i="4" s="1"/>
  <c r="AG265" i="4" s="1"/>
  <c r="AG266" i="4" s="1"/>
  <c r="AG267" i="4" s="1"/>
  <c r="AG268" i="4" s="1"/>
  <c r="AG269" i="4" s="1"/>
  <c r="AG270" i="4" s="1"/>
  <c r="AG271" i="4" s="1"/>
  <c r="AG272" i="4" s="1"/>
  <c r="AG273" i="4" s="1"/>
  <c r="AG274" i="4" s="1"/>
  <c r="AG275" i="4" s="1"/>
  <c r="AG276" i="4" s="1"/>
  <c r="AG277" i="4" s="1"/>
  <c r="AG278" i="4" s="1"/>
  <c r="AG279" i="4" s="1"/>
  <c r="AG284" i="4" s="1"/>
  <c r="AG285" i="4" s="1"/>
  <c r="AG286" i="4" s="1"/>
  <c r="AG287" i="4" s="1"/>
  <c r="AG288" i="4" s="1"/>
  <c r="AG289" i="4" s="1"/>
  <c r="AG290" i="4" s="1"/>
  <c r="AG291" i="4" s="1"/>
  <c r="AG292" i="4" s="1"/>
  <c r="AG293" i="4" s="1"/>
  <c r="AO248" i="4"/>
  <c r="AO249" i="4" s="1"/>
  <c r="AO250" i="4" s="1"/>
  <c r="AO251" i="4" s="1"/>
  <c r="AO252" i="4" s="1"/>
  <c r="AO253" i="4" s="1"/>
  <c r="AO254" i="4" s="1"/>
  <c r="AO255" i="4" s="1"/>
  <c r="AO256" i="4" s="1"/>
  <c r="AO257" i="4" s="1"/>
  <c r="AO258" i="4" s="1"/>
  <c r="AO259" i="4" s="1"/>
  <c r="AO260" i="4" s="1"/>
  <c r="AO261" i="4" s="1"/>
  <c r="AO262" i="4" s="1"/>
  <c r="AO263" i="4" s="1"/>
  <c r="AO264" i="4" s="1"/>
  <c r="AO265" i="4" s="1"/>
  <c r="AO266" i="4" s="1"/>
  <c r="AO267" i="4" s="1"/>
  <c r="AO268" i="4" s="1"/>
  <c r="AO269" i="4" s="1"/>
  <c r="AO270" i="4" s="1"/>
  <c r="AO271" i="4" s="1"/>
  <c r="AO272" i="4" s="1"/>
  <c r="AO273" i="4" s="1"/>
  <c r="AO274" i="4" s="1"/>
  <c r="AO275" i="4" s="1"/>
  <c r="AO276" i="4" s="1"/>
  <c r="AO277" i="4" s="1"/>
  <c r="AO278" i="4" s="1"/>
  <c r="AO279" i="4" s="1"/>
  <c r="AO280" i="4" s="1"/>
  <c r="AO281" i="4" s="1"/>
  <c r="AO282" i="4" s="1"/>
  <c r="AO283" i="4" s="1"/>
  <c r="AO284" i="4" s="1"/>
  <c r="AO285" i="4" s="1"/>
  <c r="AO286" i="4" s="1"/>
  <c r="AO287" i="4" s="1"/>
  <c r="AO288" i="4" s="1"/>
  <c r="AO289" i="4" s="1"/>
  <c r="AO290" i="4" s="1"/>
  <c r="AO291" i="4" s="1"/>
  <c r="AO292" i="4" s="1"/>
  <c r="AO293" i="4" s="1"/>
  <c r="AL275" i="4"/>
  <c r="AL276" i="4" s="1"/>
  <c r="AL277" i="4" s="1"/>
  <c r="AL278" i="4" s="1"/>
  <c r="AL279" i="4" s="1"/>
  <c r="AL280" i="4" s="1"/>
  <c r="AL281" i="4" s="1"/>
  <c r="AL282" i="4" s="1"/>
  <c r="AL283" i="4" s="1"/>
  <c r="AL284" i="4" s="1"/>
  <c r="AL285" i="4" s="1"/>
  <c r="AL286" i="4" s="1"/>
  <c r="AL287" i="4" s="1"/>
  <c r="AL288" i="4" s="1"/>
  <c r="AL289" i="4" s="1"/>
  <c r="AL290" i="4" s="1"/>
  <c r="AL291" i="4" s="1"/>
  <c r="AL292" i="4" s="1"/>
  <c r="AL293" i="4" s="1"/>
  <c r="AL273" i="4"/>
  <c r="AL272" i="4" s="1"/>
  <c r="AL271" i="4" s="1"/>
  <c r="AL270" i="4" s="1"/>
  <c r="AL269" i="4" s="1"/>
  <c r="AL268" i="4" s="1"/>
  <c r="AL267" i="4" s="1"/>
  <c r="AL266" i="4" s="1"/>
  <c r="AL265" i="4" s="1"/>
  <c r="AL264" i="4" s="1"/>
  <c r="AL263" i="4" s="1"/>
  <c r="AL262" i="4" s="1"/>
  <c r="AL261" i="4" s="1"/>
  <c r="AL260" i="4" s="1"/>
  <c r="AL259" i="4" s="1"/>
  <c r="AL258" i="4" s="1"/>
  <c r="AL257" i="4" s="1"/>
  <c r="V268" i="4"/>
  <c r="V267" i="4"/>
  <c r="V265" i="4" s="1"/>
  <c r="V263" i="4" s="1"/>
  <c r="V261" i="4" s="1"/>
  <c r="V259" i="4" s="1"/>
  <c r="V257" i="4" s="1"/>
  <c r="V255" i="4" s="1"/>
  <c r="V253" i="4" s="1"/>
  <c r="V251" i="4" s="1"/>
  <c r="V249" i="4" s="1"/>
  <c r="V247" i="4" s="1"/>
  <c r="V245" i="4" s="1"/>
  <c r="V243" i="4" s="1"/>
  <c r="V241" i="4" s="1"/>
  <c r="V239" i="4" s="1"/>
  <c r="V237" i="4" s="1"/>
  <c r="V235" i="4" s="1"/>
  <c r="V233" i="4" s="1"/>
  <c r="V231" i="4" s="1"/>
  <c r="V229" i="4" s="1"/>
  <c r="V227" i="4" s="1"/>
  <c r="V225" i="4" s="1"/>
  <c r="V223" i="4" s="1"/>
  <c r="V221" i="4" s="1"/>
  <c r="V219" i="4" s="1"/>
  <c r="C281" i="4"/>
  <c r="C282" i="4" s="1"/>
  <c r="C283" i="4" s="1"/>
  <c r="C284" i="4" s="1"/>
  <c r="C285" i="4" s="1"/>
  <c r="C286" i="4" s="1"/>
  <c r="C287" i="4" s="1"/>
  <c r="C288" i="4" s="1"/>
  <c r="C289" i="4" s="1"/>
  <c r="C290" i="4" s="1"/>
  <c r="C291" i="4" s="1"/>
  <c r="C292" i="4" s="1"/>
  <c r="C293" i="4" s="1"/>
  <c r="AA259" i="4"/>
  <c r="AA260" i="4" s="1"/>
  <c r="AA261" i="4" s="1"/>
  <c r="AA262" i="4" s="1"/>
  <c r="AA263" i="4" s="1"/>
  <c r="AA264" i="4" s="1"/>
  <c r="AA265" i="4" s="1"/>
  <c r="AA266" i="4" s="1"/>
  <c r="AA267" i="4" s="1"/>
  <c r="AA268" i="4" s="1"/>
  <c r="AA269" i="4" s="1"/>
  <c r="AA270" i="4" s="1"/>
  <c r="AA271" i="4" s="1"/>
  <c r="AA272" i="4" s="1"/>
  <c r="AA273" i="4" s="1"/>
  <c r="AA274" i="4" s="1"/>
  <c r="AA275" i="4" s="1"/>
  <c r="AA276" i="4" s="1"/>
  <c r="AA277" i="4" s="1"/>
  <c r="AA278" i="4" s="1"/>
  <c r="AA279" i="4" s="1"/>
  <c r="AA280" i="4" s="1"/>
  <c r="AA281" i="4" s="1"/>
  <c r="AA282" i="4" s="1"/>
  <c r="AA283" i="4" s="1"/>
  <c r="AA284" i="4" s="1"/>
  <c r="AA285" i="4" s="1"/>
  <c r="AA286" i="4" s="1"/>
  <c r="AA287" i="4" s="1"/>
  <c r="AA288" i="4" s="1"/>
  <c r="AA289" i="4" s="1"/>
  <c r="AA290" i="4" s="1"/>
  <c r="AA291" i="4" s="1"/>
  <c r="AA292" i="4" s="1"/>
  <c r="AA293" i="4" s="1"/>
  <c r="AH259" i="4"/>
  <c r="AH260" i="4" s="1"/>
  <c r="AH261" i="4" s="1"/>
  <c r="AH262" i="4" s="1"/>
  <c r="AH263" i="4" s="1"/>
  <c r="AH264" i="4" s="1"/>
  <c r="AH265" i="4" s="1"/>
  <c r="AH266" i="4" s="1"/>
  <c r="AH267" i="4" s="1"/>
  <c r="AH268" i="4" s="1"/>
  <c r="AH269" i="4" s="1"/>
  <c r="AH270" i="4" s="1"/>
  <c r="AH271" i="4" s="1"/>
  <c r="AH272" i="4" s="1"/>
  <c r="AH273" i="4" s="1"/>
  <c r="AH274" i="4" s="1"/>
  <c r="AH275" i="4" s="1"/>
  <c r="AH276" i="4" s="1"/>
  <c r="AH277" i="4" s="1"/>
  <c r="AH278" i="4" s="1"/>
  <c r="AH279" i="4" s="1"/>
  <c r="AH284" i="4" s="1"/>
  <c r="AH285" i="4" s="1"/>
  <c r="AH286" i="4" s="1"/>
  <c r="AH287" i="4" s="1"/>
  <c r="AH288" i="4" s="1"/>
  <c r="AH289" i="4" s="1"/>
  <c r="AH290" i="4" s="1"/>
  <c r="AH291" i="4" s="1"/>
  <c r="AH292" i="4" s="1"/>
  <c r="AH293" i="4" s="1"/>
  <c r="AQ258" i="4"/>
  <c r="AQ259" i="4" s="1"/>
  <c r="AQ260" i="4" s="1"/>
  <c r="AQ261" i="4" s="1"/>
  <c r="AQ262" i="4" s="1"/>
  <c r="AQ263" i="4" s="1"/>
  <c r="AQ264" i="4" s="1"/>
  <c r="AQ265" i="4" s="1"/>
  <c r="AQ266" i="4" s="1"/>
  <c r="AQ267" i="4" s="1"/>
  <c r="AQ268" i="4" s="1"/>
  <c r="AQ269" i="4" s="1"/>
  <c r="AQ270" i="4" s="1"/>
  <c r="AQ271" i="4" s="1"/>
  <c r="AQ272" i="4" s="1"/>
  <c r="AQ273" i="4" s="1"/>
  <c r="AQ274" i="4" s="1"/>
  <c r="AQ275" i="4" s="1"/>
  <c r="AQ276" i="4" s="1"/>
  <c r="AQ277" i="4" s="1"/>
  <c r="AQ278" i="4" s="1"/>
  <c r="AQ279" i="4" s="1"/>
  <c r="AQ280" i="4" s="1"/>
  <c r="Y257" i="4"/>
  <c r="Y258" i="4" s="1"/>
  <c r="Y259" i="4" s="1"/>
  <c r="Y260" i="4" s="1"/>
  <c r="Y261" i="4" s="1"/>
  <c r="Y262" i="4" s="1"/>
  <c r="Y263" i="4" s="1"/>
  <c r="Y264" i="4" s="1"/>
  <c r="Y265" i="4" s="1"/>
  <c r="Y266" i="4" s="1"/>
  <c r="Y267" i="4" s="1"/>
  <c r="Y268" i="4" s="1"/>
  <c r="Y269" i="4" s="1"/>
  <c r="Y270" i="4" s="1"/>
  <c r="Y271" i="4" s="1"/>
  <c r="Y272" i="4" s="1"/>
  <c r="Y273" i="4" s="1"/>
  <c r="Y274" i="4" s="1"/>
  <c r="Y275" i="4" s="1"/>
  <c r="Y276" i="4" s="1"/>
  <c r="Y277" i="4" s="1"/>
  <c r="Y278" i="4" s="1"/>
  <c r="Y279" i="4" s="1"/>
  <c r="Z256" i="4"/>
  <c r="Z257" i="4" s="1"/>
  <c r="Z258" i="4" s="1"/>
  <c r="Z259" i="4" s="1"/>
  <c r="Z260" i="4" s="1"/>
  <c r="Z261" i="4" s="1"/>
  <c r="Z262" i="4" s="1"/>
  <c r="Z263" i="4" s="1"/>
  <c r="Z264" i="4" s="1"/>
  <c r="Z265" i="4" s="1"/>
  <c r="Z266" i="4" s="1"/>
  <c r="Z267" i="4" s="1"/>
  <c r="Z268" i="4" s="1"/>
  <c r="Z269" i="4" s="1"/>
  <c r="Z270" i="4" s="1"/>
  <c r="Z271" i="4" s="1"/>
  <c r="Z272" i="4" s="1"/>
  <c r="Z273" i="4" s="1"/>
  <c r="Z274" i="4" s="1"/>
  <c r="Z275" i="4" s="1"/>
  <c r="Z276" i="4" s="1"/>
  <c r="Z277" i="4" s="1"/>
  <c r="Z278" i="4" s="1"/>
  <c r="Z279" i="4" s="1"/>
  <c r="Z280" i="4" s="1"/>
  <c r="Z281" i="4" s="1"/>
  <c r="Z282" i="4" s="1"/>
  <c r="Z283" i="4" s="1"/>
  <c r="Z284" i="4" s="1"/>
  <c r="Z285" i="4" s="1"/>
  <c r="Z286" i="4" s="1"/>
  <c r="Z287" i="4" s="1"/>
  <c r="Z288" i="4" s="1"/>
  <c r="Z289" i="4" s="1"/>
  <c r="Z290" i="4" s="1"/>
  <c r="Z291" i="4" s="1"/>
  <c r="Z292" i="4" s="1"/>
  <c r="Z293" i="4" s="1"/>
  <c r="N253" i="4"/>
  <c r="AP258" i="4"/>
  <c r="AP259" i="4" s="1"/>
  <c r="AP260" i="4" s="1"/>
  <c r="AP261" i="4" s="1"/>
  <c r="AP262" i="4" s="1"/>
  <c r="AP263" i="4" s="1"/>
  <c r="AP264" i="4" s="1"/>
  <c r="AP265" i="4" s="1"/>
  <c r="AP266" i="4" s="1"/>
  <c r="AP267" i="4" s="1"/>
  <c r="AP268" i="4" s="1"/>
  <c r="AP269" i="4" s="1"/>
  <c r="AP270" i="4" s="1"/>
  <c r="AP271" i="4" s="1"/>
  <c r="AP272" i="4" s="1"/>
  <c r="AP273" i="4" s="1"/>
  <c r="AP274" i="4" s="1"/>
  <c r="AP276" i="4"/>
  <c r="AP277" i="4" s="1"/>
  <c r="AP278" i="4" s="1"/>
  <c r="AP279" i="4" s="1"/>
  <c r="AP280" i="4" s="1"/>
  <c r="AP281" i="4" s="1"/>
  <c r="AP282" i="4" s="1"/>
  <c r="AP283" i="4" s="1"/>
  <c r="AP284" i="4" s="1"/>
  <c r="AP285" i="4" s="1"/>
  <c r="AP286" i="4" s="1"/>
  <c r="AP287" i="4" s="1"/>
  <c r="AP288" i="4" s="1"/>
  <c r="AP289" i="4" s="1"/>
  <c r="AP290" i="4" s="1"/>
  <c r="AP291" i="4" s="1"/>
  <c r="AP292" i="4" s="1"/>
  <c r="AP293" i="4" s="1"/>
  <c r="C247" i="4"/>
  <c r="C246" i="4" s="1"/>
  <c r="C245" i="4" s="1"/>
  <c r="C244" i="4" s="1"/>
  <c r="C243" i="4" s="1"/>
  <c r="C242" i="4" s="1"/>
  <c r="C241" i="4" s="1"/>
  <c r="C240" i="4" s="1"/>
  <c r="C239" i="4" s="1"/>
  <c r="C238" i="4" s="1"/>
  <c r="C237" i="4" s="1"/>
  <c r="C236" i="4" s="1"/>
  <c r="C235" i="4" s="1"/>
  <c r="C234" i="4" s="1"/>
  <c r="C233" i="4" s="1"/>
  <c r="C232" i="4" s="1"/>
  <c r="C231" i="4" s="1"/>
  <c r="C230" i="4" s="1"/>
  <c r="C229" i="4" s="1"/>
  <c r="C228" i="4" s="1"/>
  <c r="C227" i="4" s="1"/>
  <c r="C226" i="4" s="1"/>
  <c r="C225" i="4" s="1"/>
  <c r="C224" i="4" s="1"/>
  <c r="C223" i="4" s="1"/>
  <c r="C222" i="4" s="1"/>
  <c r="C221" i="4" s="1"/>
  <c r="C220" i="4" s="1"/>
  <c r="C219" i="4" s="1"/>
  <c r="C218" i="4" s="1"/>
  <c r="C217" i="4" s="1"/>
  <c r="C216" i="4" s="1"/>
  <c r="C215" i="4" s="1"/>
  <c r="C214" i="4" s="1"/>
  <c r="C213" i="4" s="1"/>
  <c r="C212" i="4" s="1"/>
  <c r="C211" i="4" s="1"/>
  <c r="C210" i="4" s="1"/>
  <c r="AM246" i="4"/>
  <c r="AM247" i="4" s="1"/>
  <c r="AM248" i="4" s="1"/>
  <c r="AM249" i="4" s="1"/>
  <c r="AM250" i="4" s="1"/>
  <c r="AM251" i="4" s="1"/>
  <c r="AM252" i="4" s="1"/>
  <c r="AM253" i="4" s="1"/>
  <c r="AM254" i="4" s="1"/>
  <c r="AM255" i="4" s="1"/>
  <c r="AM256" i="4" s="1"/>
  <c r="AM257" i="4" s="1"/>
  <c r="AM258" i="4" s="1"/>
  <c r="AM259" i="4" s="1"/>
  <c r="AM260" i="4" s="1"/>
  <c r="AM261" i="4" s="1"/>
  <c r="AM262" i="4" s="1"/>
  <c r="AM263" i="4" s="1"/>
  <c r="AM264" i="4" s="1"/>
  <c r="AM265" i="4" s="1"/>
  <c r="AM266" i="4" s="1"/>
  <c r="AM267" i="4" s="1"/>
  <c r="AM268" i="4" s="1"/>
  <c r="AM269" i="4" s="1"/>
  <c r="AM270" i="4" s="1"/>
  <c r="AM271" i="4" s="1"/>
  <c r="AM272" i="4" s="1"/>
  <c r="AM273" i="4" s="1"/>
  <c r="AM274" i="4" s="1"/>
  <c r="AM275" i="4" s="1"/>
  <c r="AM276" i="4" s="1"/>
  <c r="AM277" i="4" s="1"/>
  <c r="AM278" i="4" s="1"/>
  <c r="AM279" i="4" s="1"/>
  <c r="AM280" i="4" s="1"/>
  <c r="AM281" i="4" s="1"/>
  <c r="AM282" i="4" s="1"/>
  <c r="AM283" i="4" s="1"/>
  <c r="AM284" i="4" s="1"/>
  <c r="AM285" i="4" s="1"/>
  <c r="AM286" i="4" s="1"/>
  <c r="AM287" i="4" s="1"/>
  <c r="AM288" i="4" s="1"/>
  <c r="AM289" i="4" s="1"/>
  <c r="AM290" i="4" s="1"/>
  <c r="AM291" i="4" s="1"/>
  <c r="AM292" i="4" s="1"/>
  <c r="AM293" i="4" s="1"/>
  <c r="AB239" i="4"/>
  <c r="AB240" i="4" s="1"/>
  <c r="AB241" i="4" s="1"/>
  <c r="AB242" i="4" s="1"/>
  <c r="AB243" i="4" s="1"/>
  <c r="AB244" i="4" s="1"/>
  <c r="AB245" i="4" s="1"/>
  <c r="AB246" i="4" s="1"/>
  <c r="AB247" i="4" s="1"/>
  <c r="AB248" i="4" s="1"/>
  <c r="AB249" i="4" s="1"/>
  <c r="AB250" i="4" s="1"/>
  <c r="AB251" i="4" s="1"/>
  <c r="AB252" i="4" s="1"/>
  <c r="AB253" i="4" s="1"/>
  <c r="AB254" i="4" s="1"/>
  <c r="AB255" i="4" s="1"/>
  <c r="AB256" i="4" s="1"/>
  <c r="AB257" i="4" s="1"/>
  <c r="AB258" i="4" s="1"/>
  <c r="AB259" i="4" s="1"/>
  <c r="AB260" i="4" s="1"/>
  <c r="AB261" i="4" s="1"/>
  <c r="AB262" i="4" s="1"/>
  <c r="AB263" i="4" s="1"/>
  <c r="AB264" i="4" s="1"/>
  <c r="AB265" i="4" s="1"/>
  <c r="AB266" i="4" s="1"/>
  <c r="AB267" i="4" s="1"/>
  <c r="AB268" i="4" s="1"/>
  <c r="AB269" i="4" s="1"/>
  <c r="AB270" i="4" s="1"/>
  <c r="AB271" i="4" s="1"/>
  <c r="AB272" i="4" s="1"/>
  <c r="AB273" i="4" s="1"/>
  <c r="AB274" i="4" s="1"/>
  <c r="AB275" i="4" s="1"/>
  <c r="AB276" i="4" s="1"/>
  <c r="AB277" i="4" s="1"/>
  <c r="AB278" i="4" s="1"/>
  <c r="AB279" i="4" s="1"/>
  <c r="K235" i="4"/>
  <c r="AN232" i="4"/>
  <c r="AN233" i="4" s="1"/>
  <c r="AN234" i="4" s="1"/>
  <c r="AN235" i="4" s="1"/>
  <c r="AN236" i="4" s="1"/>
  <c r="AN237" i="4" s="1"/>
  <c r="AN238" i="4" s="1"/>
  <c r="AN239" i="4" s="1"/>
  <c r="AN240" i="4" s="1"/>
  <c r="AN241" i="4" s="1"/>
  <c r="AN242" i="4" s="1"/>
  <c r="AN243" i="4" s="1"/>
  <c r="AN244" i="4" s="1"/>
  <c r="AN245" i="4" s="1"/>
  <c r="AN246" i="4" s="1"/>
  <c r="AN247" i="4" s="1"/>
  <c r="AN248" i="4" s="1"/>
  <c r="AN249" i="4" s="1"/>
  <c r="AN250" i="4" s="1"/>
  <c r="AN251" i="4" s="1"/>
  <c r="AN252" i="4" s="1"/>
  <c r="AN253" i="4" s="1"/>
  <c r="AN254" i="4" s="1"/>
  <c r="AN255" i="4" s="1"/>
  <c r="AN256" i="4" s="1"/>
  <c r="AN257" i="4" s="1"/>
  <c r="AN258" i="4" s="1"/>
  <c r="AN259" i="4" s="1"/>
  <c r="AN260" i="4" s="1"/>
  <c r="AN261" i="4" s="1"/>
  <c r="AN262" i="4" s="1"/>
  <c r="AN263" i="4" s="1"/>
  <c r="AN264" i="4" s="1"/>
  <c r="AN265" i="4" s="1"/>
  <c r="AN266" i="4" s="1"/>
  <c r="AN267" i="4" s="1"/>
  <c r="AN268" i="4" s="1"/>
  <c r="AN269" i="4" s="1"/>
  <c r="AN270" i="4" s="1"/>
  <c r="AN271" i="4" s="1"/>
  <c r="AN272" i="4" s="1"/>
  <c r="AN273" i="4" s="1"/>
  <c r="AN274" i="4" s="1"/>
  <c r="W218" i="4"/>
  <c r="W219" i="4" s="1"/>
  <c r="W220" i="4" s="1"/>
  <c r="W221" i="4" s="1"/>
  <c r="W222" i="4" s="1"/>
  <c r="W223" i="4" s="1"/>
  <c r="W224" i="4" s="1"/>
  <c r="W225" i="4" s="1"/>
  <c r="W226" i="4" s="1"/>
  <c r="W227" i="4" s="1"/>
  <c r="W228" i="4" s="1"/>
  <c r="W229" i="4" s="1"/>
  <c r="W230" i="4" s="1"/>
  <c r="W231" i="4" s="1"/>
  <c r="W232" i="4" s="1"/>
  <c r="W233" i="4" s="1"/>
  <c r="W234" i="4" s="1"/>
  <c r="W235" i="4" s="1"/>
  <c r="W236" i="4" s="1"/>
  <c r="W237" i="4" s="1"/>
  <c r="W238" i="4" s="1"/>
  <c r="W239" i="4" s="1"/>
  <c r="W240" i="4" s="1"/>
  <c r="W241" i="4" s="1"/>
  <c r="W242" i="4" s="1"/>
  <c r="W243" i="4" s="1"/>
  <c r="W244" i="4" s="1"/>
  <c r="W245" i="4" s="1"/>
  <c r="W246" i="4" s="1"/>
  <c r="W247" i="4" s="1"/>
  <c r="W248" i="4" s="1"/>
  <c r="W249" i="4" s="1"/>
  <c r="W250" i="4" s="1"/>
  <c r="W251" i="4" s="1"/>
  <c r="W252" i="4" s="1"/>
  <c r="W253" i="4" s="1"/>
  <c r="W254" i="4" s="1"/>
  <c r="W255" i="4" s="1"/>
  <c r="W256" i="4" s="1"/>
  <c r="W257" i="4" s="1"/>
  <c r="W258" i="4" s="1"/>
  <c r="W259" i="4" s="1"/>
  <c r="W260" i="4" s="1"/>
  <c r="W261" i="4" s="1"/>
  <c r="W262" i="4" s="1"/>
  <c r="W263" i="4" s="1"/>
  <c r="W264" i="4" s="1"/>
  <c r="W265" i="4" s="1"/>
  <c r="W266" i="4" s="1"/>
  <c r="W267" i="4" s="1"/>
  <c r="W268" i="4" s="1"/>
  <c r="W269" i="4" s="1"/>
  <c r="W270" i="4" s="1"/>
  <c r="W271" i="4" s="1"/>
  <c r="W272" i="4" s="1"/>
  <c r="W273" i="4" s="1"/>
  <c r="W274" i="4" s="1"/>
  <c r="W275" i="4" s="1"/>
  <c r="W276" i="4" s="1"/>
  <c r="W277" i="4" s="1"/>
  <c r="W278" i="4" s="1"/>
  <c r="W279" i="4" s="1"/>
  <c r="W280" i="4" s="1"/>
  <c r="W281" i="4" s="1"/>
  <c r="W282" i="4" s="1"/>
  <c r="W283" i="4" s="1"/>
  <c r="W284" i="4" s="1"/>
  <c r="W285" i="4" s="1"/>
  <c r="W286" i="4" s="1"/>
  <c r="W287" i="4" s="1"/>
  <c r="W288" i="4" s="1"/>
  <c r="W289" i="4" s="1"/>
  <c r="W290" i="4" s="1"/>
  <c r="W291" i="4" s="1"/>
  <c r="W292" i="4" s="1"/>
  <c r="W293" i="4" s="1"/>
  <c r="G4" i="20"/>
  <c r="V252" i="20" l="1"/>
  <c r="R248" i="20"/>
  <c r="AZ266" i="4"/>
  <c r="AX266" i="4"/>
  <c r="AT262" i="4"/>
  <c r="BL266" i="4"/>
  <c r="BJ266" i="4"/>
  <c r="BH266" i="4"/>
  <c r="BF266" i="4"/>
  <c r="BB266" i="4"/>
  <c r="BN266" i="4" s="1"/>
  <c r="BD266" i="4"/>
  <c r="BD279" i="4"/>
  <c r="BB279" i="4"/>
  <c r="AZ279" i="4"/>
  <c r="AX279" i="4"/>
  <c r="AT275" i="4"/>
  <c r="BL279" i="4"/>
  <c r="BJ279" i="4"/>
  <c r="BF279" i="4"/>
  <c r="BN279" i="4" s="1"/>
  <c r="BH279" i="4"/>
  <c r="L151" i="20"/>
  <c r="L153" i="20"/>
  <c r="L155" i="20"/>
  <c r="L157" i="20"/>
  <c r="L159" i="20"/>
  <c r="L161" i="20"/>
  <c r="L163" i="20"/>
  <c r="L165" i="20"/>
  <c r="L167" i="20"/>
  <c r="L169" i="20"/>
  <c r="L171" i="20"/>
  <c r="L173" i="20"/>
  <c r="L175" i="20"/>
  <c r="L177" i="20"/>
  <c r="L179" i="20"/>
  <c r="L181" i="20"/>
  <c r="L183" i="20"/>
  <c r="L185" i="20"/>
  <c r="L187" i="20"/>
  <c r="L189" i="20"/>
  <c r="K150" i="20"/>
  <c r="K152" i="20"/>
  <c r="K154" i="20"/>
  <c r="K156" i="20"/>
  <c r="K158" i="20"/>
  <c r="K160" i="20"/>
  <c r="K162" i="20"/>
  <c r="K164" i="20"/>
  <c r="K166" i="20"/>
  <c r="K168" i="20"/>
  <c r="K170" i="20"/>
  <c r="K172" i="20"/>
  <c r="K174" i="20"/>
  <c r="K176" i="20"/>
  <c r="K178" i="20"/>
  <c r="K180" i="20"/>
  <c r="K182" i="20"/>
  <c r="K184" i="20"/>
  <c r="K186" i="20"/>
  <c r="K188" i="20"/>
  <c r="L150" i="20"/>
  <c r="L152" i="20"/>
  <c r="L154" i="20"/>
  <c r="L156" i="20"/>
  <c r="L158" i="20"/>
  <c r="L160" i="20"/>
  <c r="L162" i="20"/>
  <c r="L164" i="20"/>
  <c r="L166" i="20"/>
  <c r="L168" i="20"/>
  <c r="L170" i="20"/>
  <c r="L172" i="20"/>
  <c r="L174" i="20"/>
  <c r="L176" i="20"/>
  <c r="L178" i="20"/>
  <c r="L180" i="20"/>
  <c r="L182" i="20"/>
  <c r="L184" i="20"/>
  <c r="L186" i="20"/>
  <c r="L188" i="20"/>
  <c r="K151" i="20"/>
  <c r="K153" i="20"/>
  <c r="K155" i="20"/>
  <c r="K157" i="20"/>
  <c r="K159" i="20"/>
  <c r="K161" i="20"/>
  <c r="K163" i="20"/>
  <c r="K165" i="20"/>
  <c r="K167" i="20"/>
  <c r="K169" i="20"/>
  <c r="K171" i="20"/>
  <c r="K173" i="20"/>
  <c r="K175" i="20"/>
  <c r="K177" i="20"/>
  <c r="K179" i="20"/>
  <c r="K181" i="20"/>
  <c r="K183" i="20"/>
  <c r="K185" i="20"/>
  <c r="K187" i="20"/>
  <c r="H201" i="4"/>
  <c r="I236" i="4"/>
  <c r="G190" i="4"/>
  <c r="A147" i="4"/>
  <c r="K236" i="4"/>
  <c r="A151" i="4"/>
  <c r="A152" i="4" s="1"/>
  <c r="N254" i="4"/>
  <c r="A111" i="4"/>
  <c r="A112" i="4" s="1"/>
  <c r="AB110" i="20"/>
  <c r="AB109" i="20"/>
  <c r="AB107" i="20"/>
  <c r="AB102" i="20"/>
  <c r="AB105" i="20"/>
  <c r="AB113" i="20"/>
  <c r="AB104" i="20"/>
  <c r="AB108" i="20"/>
  <c r="AB106" i="20"/>
  <c r="V266" i="4"/>
  <c r="F121" i="4"/>
  <c r="V285" i="4"/>
  <c r="V287" i="4" s="1"/>
  <c r="V289" i="4" s="1"/>
  <c r="V291" i="4" s="1"/>
  <c r="V293" i="4" s="1"/>
  <c r="Q217" i="4"/>
  <c r="Q218" i="4" s="1"/>
  <c r="Q219" i="4" s="1"/>
  <c r="Q220" i="4" s="1"/>
  <c r="Q221" i="4" s="1"/>
  <c r="Q222" i="4" s="1"/>
  <c r="Q223" i="4" s="1"/>
  <c r="Q224" i="4" s="1"/>
  <c r="Q225" i="4" s="1"/>
  <c r="Q226" i="4" s="1"/>
  <c r="Q227" i="4" s="1"/>
  <c r="Q228" i="4" s="1"/>
  <c r="Q229" i="4" s="1"/>
  <c r="Q230" i="4" s="1"/>
  <c r="Q231" i="4" s="1"/>
  <c r="Q232" i="4" s="1"/>
  <c r="Q233" i="4" s="1"/>
  <c r="Q234" i="4" s="1"/>
  <c r="Q235" i="4" s="1"/>
  <c r="Q236" i="4" s="1"/>
  <c r="Q237" i="4" s="1"/>
  <c r="Q238" i="4" s="1"/>
  <c r="Q239" i="4" s="1"/>
  <c r="Q240" i="4" s="1"/>
  <c r="Q241" i="4" s="1"/>
  <c r="Q242" i="4" s="1"/>
  <c r="Q243" i="4" s="1"/>
  <c r="Q244" i="4" s="1"/>
  <c r="Q245" i="4" s="1"/>
  <c r="Q246" i="4" s="1"/>
  <c r="Q247" i="4" s="1"/>
  <c r="Q248" i="4" s="1"/>
  <c r="Q249" i="4" s="1"/>
  <c r="Q250" i="4" s="1"/>
  <c r="Q251" i="4" s="1"/>
  <c r="Q252" i="4" s="1"/>
  <c r="Q253" i="4" s="1"/>
  <c r="Q254" i="4" s="1"/>
  <c r="Q255" i="4" s="1"/>
  <c r="Q256" i="4" s="1"/>
  <c r="Q257" i="4" s="1"/>
  <c r="Q258" i="4" s="1"/>
  <c r="Q259" i="4" s="1"/>
  <c r="Q260" i="4" s="1"/>
  <c r="Q261" i="4" s="1"/>
  <c r="Q262" i="4" s="1"/>
  <c r="Q263" i="4" s="1"/>
  <c r="Q264" i="4" s="1"/>
  <c r="Q265" i="4" s="1"/>
  <c r="Q266" i="4" s="1"/>
  <c r="Q267" i="4" s="1"/>
  <c r="Q268" i="4" s="1"/>
  <c r="BN247" i="4"/>
  <c r="BN250" i="4"/>
  <c r="BN245" i="4"/>
  <c r="BN246" i="4"/>
  <c r="BN248" i="4"/>
  <c r="BN244" i="4"/>
  <c r="BN249" i="4"/>
  <c r="BN267" i="4"/>
  <c r="BN251" i="4"/>
  <c r="AT261" i="4" l="1"/>
  <c r="BL265" i="4"/>
  <c r="AX265" i="4"/>
  <c r="BJ265" i="4"/>
  <c r="BH265" i="4"/>
  <c r="BF265" i="4"/>
  <c r="BD265" i="4"/>
  <c r="BB265" i="4"/>
  <c r="AZ265" i="4"/>
  <c r="AX278" i="4"/>
  <c r="BL278" i="4"/>
  <c r="BJ278" i="4"/>
  <c r="AT274" i="4"/>
  <c r="BH278" i="4"/>
  <c r="AZ278" i="4"/>
  <c r="BF278" i="4"/>
  <c r="BD278" i="4"/>
  <c r="BB278" i="4"/>
  <c r="L190" i="20"/>
  <c r="K190" i="20"/>
  <c r="J121" i="20"/>
  <c r="I121" i="20"/>
  <c r="N201" i="20"/>
  <c r="N255" i="4"/>
  <c r="K237" i="4"/>
  <c r="G191" i="4"/>
  <c r="AB112" i="20"/>
  <c r="I237" i="4"/>
  <c r="A146" i="4"/>
  <c r="H202" i="4"/>
  <c r="F122" i="4"/>
  <c r="A153" i="4"/>
  <c r="V264" i="4"/>
  <c r="Q269" i="4"/>
  <c r="Q270" i="4" s="1"/>
  <c r="Q271" i="4" s="1"/>
  <c r="Q272" i="4" s="1"/>
  <c r="Q273" i="4" s="1"/>
  <c r="Q274" i="4" s="1"/>
  <c r="Q275" i="4" s="1"/>
  <c r="Q276" i="4" s="1"/>
  <c r="Q277" i="4" s="1"/>
  <c r="Q278" i="4" s="1"/>
  <c r="Q279" i="4" s="1"/>
  <c r="Q280" i="4" s="1"/>
  <c r="Q281" i="4" s="1"/>
  <c r="Q282" i="4" s="1"/>
  <c r="Q283" i="4" s="1"/>
  <c r="Q284" i="4" s="1"/>
  <c r="Q285" i="4" s="1"/>
  <c r="Q286" i="4" s="1"/>
  <c r="Q287" i="4" s="1"/>
  <c r="Q288" i="4" s="1"/>
  <c r="Q289" i="4" s="1"/>
  <c r="Q290" i="4" s="1"/>
  <c r="Q291" i="4" s="1"/>
  <c r="Q292" i="4" s="1"/>
  <c r="Q293" i="4" s="1"/>
  <c r="BN265" i="4" l="1"/>
  <c r="BL264" i="4"/>
  <c r="BJ264" i="4"/>
  <c r="BH264" i="4"/>
  <c r="BF264" i="4"/>
  <c r="AT260" i="4"/>
  <c r="BD264" i="4"/>
  <c r="BB264" i="4"/>
  <c r="AZ264" i="4"/>
  <c r="AX264" i="4"/>
  <c r="BL277" i="4"/>
  <c r="BJ277" i="4"/>
  <c r="BH277" i="4"/>
  <c r="BF277" i="4"/>
  <c r="BD277" i="4"/>
  <c r="BB277" i="4"/>
  <c r="AT273" i="4"/>
  <c r="AZ277" i="4"/>
  <c r="AX277" i="4"/>
  <c r="BN277" i="4" s="1"/>
  <c r="BN278" i="4"/>
  <c r="K191" i="20"/>
  <c r="L191" i="20"/>
  <c r="J122" i="20"/>
  <c r="I122" i="20"/>
  <c r="N202" i="20"/>
  <c r="A145" i="4"/>
  <c r="G192" i="4"/>
  <c r="H203" i="4"/>
  <c r="AB111" i="20"/>
  <c r="I238" i="4"/>
  <c r="K238" i="4"/>
  <c r="N256" i="4"/>
  <c r="V262" i="4"/>
  <c r="A154" i="4"/>
  <c r="F123" i="4"/>
  <c r="BN264" i="4" l="1"/>
  <c r="BF263" i="4"/>
  <c r="BD263" i="4"/>
  <c r="BB263" i="4"/>
  <c r="AZ263" i="4"/>
  <c r="AX263" i="4"/>
  <c r="AT259" i="4"/>
  <c r="BL263" i="4"/>
  <c r="BJ263" i="4"/>
  <c r="BH263" i="4"/>
  <c r="BJ276" i="4"/>
  <c r="BL276" i="4"/>
  <c r="BH276" i="4"/>
  <c r="BF276" i="4"/>
  <c r="BD276" i="4"/>
  <c r="BB276" i="4"/>
  <c r="AZ276" i="4"/>
  <c r="AX276" i="4"/>
  <c r="BN276" i="4" s="1"/>
  <c r="AT272" i="4"/>
  <c r="L192" i="20"/>
  <c r="K192" i="20"/>
  <c r="I123" i="20"/>
  <c r="J123" i="20"/>
  <c r="N203" i="20"/>
  <c r="A144" i="4"/>
  <c r="I239" i="4"/>
  <c r="H204" i="4"/>
  <c r="N257" i="4"/>
  <c r="G193" i="4"/>
  <c r="K239" i="4"/>
  <c r="F124" i="4"/>
  <c r="A155" i="4"/>
  <c r="V260" i="4"/>
  <c r="BN263" i="4" l="1"/>
  <c r="AZ262" i="4"/>
  <c r="AX262" i="4"/>
  <c r="BD262" i="4"/>
  <c r="AT258" i="4"/>
  <c r="BL262" i="4"/>
  <c r="BJ262" i="4"/>
  <c r="BH262" i="4"/>
  <c r="BF262" i="4"/>
  <c r="BB262" i="4"/>
  <c r="BD275" i="4"/>
  <c r="BB275" i="4"/>
  <c r="AZ275" i="4"/>
  <c r="BF275" i="4"/>
  <c r="AX275" i="4"/>
  <c r="BL275" i="4"/>
  <c r="BJ275" i="4"/>
  <c r="AT271" i="4"/>
  <c r="BH275" i="4"/>
  <c r="K193" i="20"/>
  <c r="L193" i="20"/>
  <c r="J124" i="20"/>
  <c r="I124" i="20"/>
  <c r="N204" i="20"/>
  <c r="I240" i="4"/>
  <c r="A143" i="4"/>
  <c r="H205" i="4"/>
  <c r="G194" i="4"/>
  <c r="N258" i="4"/>
  <c r="K240" i="4"/>
  <c r="A156" i="4"/>
  <c r="V258" i="4"/>
  <c r="F125" i="4"/>
  <c r="AX261" i="4" l="1"/>
  <c r="BL261" i="4"/>
  <c r="BJ261" i="4"/>
  <c r="BH261" i="4"/>
  <c r="BF261" i="4"/>
  <c r="AT257" i="4"/>
  <c r="BD261" i="4"/>
  <c r="BB261" i="4"/>
  <c r="AZ261" i="4"/>
  <c r="BN262" i="4"/>
  <c r="AX274" i="4"/>
  <c r="BL274" i="4"/>
  <c r="BJ274" i="4"/>
  <c r="AT270" i="4"/>
  <c r="BH274" i="4"/>
  <c r="BF274" i="4"/>
  <c r="BD274" i="4"/>
  <c r="BB274" i="4"/>
  <c r="AZ274" i="4"/>
  <c r="BN275" i="4"/>
  <c r="L194" i="20"/>
  <c r="K194" i="20"/>
  <c r="J125" i="20"/>
  <c r="I125" i="20"/>
  <c r="N205" i="20"/>
  <c r="A142" i="4"/>
  <c r="K241" i="4"/>
  <c r="G195" i="4"/>
  <c r="I241" i="4"/>
  <c r="N259" i="4"/>
  <c r="H206" i="4"/>
  <c r="V256" i="4"/>
  <c r="A157" i="4"/>
  <c r="F126" i="4"/>
  <c r="BJ260" i="4" l="1"/>
  <c r="BH260" i="4"/>
  <c r="BF260" i="4"/>
  <c r="BD260" i="4"/>
  <c r="BB260" i="4"/>
  <c r="AZ260" i="4"/>
  <c r="AX260" i="4"/>
  <c r="BN260" i="4" s="1"/>
  <c r="AT256" i="4"/>
  <c r="BN261" i="4"/>
  <c r="AT269" i="4"/>
  <c r="BL273" i="4"/>
  <c r="BJ273" i="4"/>
  <c r="BH273" i="4"/>
  <c r="BF273" i="4"/>
  <c r="BD273" i="4"/>
  <c r="BB273" i="4"/>
  <c r="AZ273" i="4"/>
  <c r="AX273" i="4"/>
  <c r="BN273" i="4" s="1"/>
  <c r="BN274" i="4"/>
  <c r="K195" i="20"/>
  <c r="L195" i="20"/>
  <c r="I126" i="20"/>
  <c r="J126" i="20"/>
  <c r="N206" i="20"/>
  <c r="G196" i="4"/>
  <c r="K242" i="4"/>
  <c r="H207" i="4"/>
  <c r="N260" i="4"/>
  <c r="I242" i="4"/>
  <c r="A141" i="4"/>
  <c r="A158" i="4"/>
  <c r="F127" i="4"/>
  <c r="V254" i="4"/>
  <c r="BB259" i="4" l="1"/>
  <c r="AZ259" i="4"/>
  <c r="BF259" i="4"/>
  <c r="AX259" i="4"/>
  <c r="BJ259" i="4"/>
  <c r="AT255" i="4"/>
  <c r="BH259" i="4"/>
  <c r="BD259" i="4"/>
  <c r="BJ272" i="4"/>
  <c r="AT268" i="4"/>
  <c r="BH272" i="4"/>
  <c r="BF272" i="4"/>
  <c r="BD272" i="4"/>
  <c r="BB272" i="4"/>
  <c r="AZ272" i="4"/>
  <c r="AX272" i="4"/>
  <c r="BN272" i="4" s="1"/>
  <c r="BL272" i="4"/>
  <c r="L196" i="20"/>
  <c r="K196" i="20"/>
  <c r="J127" i="20"/>
  <c r="I127" i="20"/>
  <c r="N207" i="20"/>
  <c r="H208" i="4"/>
  <c r="K243" i="4"/>
  <c r="N261" i="4"/>
  <c r="I243" i="4"/>
  <c r="G197" i="4"/>
  <c r="A140" i="4"/>
  <c r="V252" i="4"/>
  <c r="F128" i="4"/>
  <c r="A159" i="4"/>
  <c r="BJ258" i="4" l="1"/>
  <c r="BH258" i="4"/>
  <c r="BF258" i="4"/>
  <c r="BD258" i="4"/>
  <c r="AX258" i="4"/>
  <c r="BB258" i="4"/>
  <c r="AT254" i="4"/>
  <c r="AZ258" i="4"/>
  <c r="BN259" i="4"/>
  <c r="BD271" i="4"/>
  <c r="BB271" i="4"/>
  <c r="AT267" i="4"/>
  <c r="AZ271" i="4"/>
  <c r="AX271" i="4"/>
  <c r="BF271" i="4"/>
  <c r="BL271" i="4"/>
  <c r="BJ271" i="4"/>
  <c r="BH271" i="4"/>
  <c r="K197" i="20"/>
  <c r="L197" i="20"/>
  <c r="J128" i="20"/>
  <c r="I128" i="20"/>
  <c r="N208" i="20"/>
  <c r="A139" i="4"/>
  <c r="G198" i="4"/>
  <c r="I244" i="4"/>
  <c r="K244" i="4"/>
  <c r="N262" i="4"/>
  <c r="H209" i="4"/>
  <c r="A160" i="4"/>
  <c r="F129" i="4"/>
  <c r="V250" i="4"/>
  <c r="BN258" i="4" l="1"/>
  <c r="BJ257" i="4"/>
  <c r="BH257" i="4"/>
  <c r="BF257" i="4"/>
  <c r="BD257" i="4"/>
  <c r="BB257" i="4"/>
  <c r="AZ257" i="4"/>
  <c r="AX257" i="4"/>
  <c r="BN257" i="4" s="1"/>
  <c r="AT253" i="4"/>
  <c r="BN271" i="4"/>
  <c r="AX270" i="4"/>
  <c r="AZ270" i="4"/>
  <c r="AT266" i="4"/>
  <c r="BL270" i="4"/>
  <c r="BJ270" i="4"/>
  <c r="BH270" i="4"/>
  <c r="BF270" i="4"/>
  <c r="BD270" i="4"/>
  <c r="BB270" i="4"/>
  <c r="L198" i="20"/>
  <c r="K198" i="20"/>
  <c r="I129" i="20"/>
  <c r="J129" i="20"/>
  <c r="N209" i="20"/>
  <c r="G199" i="4"/>
  <c r="N263" i="4"/>
  <c r="A138" i="4"/>
  <c r="K245" i="4"/>
  <c r="I245" i="4"/>
  <c r="H210" i="4"/>
  <c r="F130" i="4"/>
  <c r="A161" i="4"/>
  <c r="V248" i="4"/>
  <c r="AT252" i="4" l="1"/>
  <c r="BB256" i="4"/>
  <c r="AZ256" i="4"/>
  <c r="AX256" i="4"/>
  <c r="BF256" i="4"/>
  <c r="BJ256" i="4"/>
  <c r="BH256" i="4"/>
  <c r="BD256" i="4"/>
  <c r="BL269" i="4"/>
  <c r="BJ269" i="4"/>
  <c r="AT265" i="4"/>
  <c r="BH269" i="4"/>
  <c r="BF269" i="4"/>
  <c r="BD269" i="4"/>
  <c r="BB269" i="4"/>
  <c r="AZ269" i="4"/>
  <c r="AX269" i="4"/>
  <c r="BN269" i="4" s="1"/>
  <c r="BN270" i="4"/>
  <c r="K199" i="20"/>
  <c r="L199" i="20"/>
  <c r="J130" i="20"/>
  <c r="I130" i="20"/>
  <c r="N210" i="20"/>
  <c r="N264" i="4"/>
  <c r="G200" i="4"/>
  <c r="H211" i="4"/>
  <c r="I246" i="4"/>
  <c r="K246" i="4"/>
  <c r="A137" i="4"/>
  <c r="V246" i="4"/>
  <c r="A162" i="4"/>
  <c r="F131" i="4"/>
  <c r="BN256" i="4" l="1"/>
  <c r="AT251" i="4"/>
  <c r="BJ255" i="4"/>
  <c r="BH255" i="4"/>
  <c r="BF255" i="4"/>
  <c r="BD255" i="4"/>
  <c r="BB255" i="4"/>
  <c r="AX255" i="4"/>
  <c r="AZ255" i="4"/>
  <c r="BJ268" i="4"/>
  <c r="BH268" i="4"/>
  <c r="BF268" i="4"/>
  <c r="BD268" i="4"/>
  <c r="BB268" i="4"/>
  <c r="AZ268" i="4"/>
  <c r="AX268" i="4"/>
  <c r="BL268" i="4"/>
  <c r="K200" i="20"/>
  <c r="L200" i="20"/>
  <c r="J131" i="20"/>
  <c r="I131" i="20"/>
  <c r="N211" i="20"/>
  <c r="I247" i="4"/>
  <c r="H212" i="4"/>
  <c r="G201" i="4"/>
  <c r="A136" i="4"/>
  <c r="N265" i="4"/>
  <c r="K247" i="4"/>
  <c r="F132" i="4"/>
  <c r="A163" i="4"/>
  <c r="V244" i="4"/>
  <c r="BN255" i="4" l="1"/>
  <c r="BJ254" i="4"/>
  <c r="BH254" i="4"/>
  <c r="AT250" i="4"/>
  <c r="BF254" i="4"/>
  <c r="BD254" i="4"/>
  <c r="BB254" i="4"/>
  <c r="AZ254" i="4"/>
  <c r="AX254" i="4"/>
  <c r="BN254" i="4" s="1"/>
  <c r="BN268" i="4"/>
  <c r="L201" i="20"/>
  <c r="K201" i="20"/>
  <c r="I132" i="20"/>
  <c r="J132" i="20"/>
  <c r="N212" i="20"/>
  <c r="G202" i="4"/>
  <c r="A135" i="4"/>
  <c r="N266" i="4"/>
  <c r="H213" i="4"/>
  <c r="K248" i="4"/>
  <c r="I248" i="4"/>
  <c r="V242" i="4"/>
  <c r="A164" i="4"/>
  <c r="F133" i="4"/>
  <c r="BB253" i="4" l="1"/>
  <c r="AZ253" i="4"/>
  <c r="AX253" i="4"/>
  <c r="AT249" i="4"/>
  <c r="BF253" i="4"/>
  <c r="BJ253" i="4"/>
  <c r="BH253" i="4"/>
  <c r="BD253" i="4"/>
  <c r="L202" i="20"/>
  <c r="K202" i="20"/>
  <c r="J133" i="20"/>
  <c r="I133" i="20"/>
  <c r="N213" i="20"/>
  <c r="N267" i="4"/>
  <c r="A134" i="4"/>
  <c r="I249" i="4"/>
  <c r="K249" i="4"/>
  <c r="H214" i="4"/>
  <c r="G203" i="4"/>
  <c r="F134" i="4"/>
  <c r="A165" i="4"/>
  <c r="V240" i="4"/>
  <c r="BJ252" i="4" l="1"/>
  <c r="BH252" i="4"/>
  <c r="AX252" i="4"/>
  <c r="BF252" i="4"/>
  <c r="BD252" i="4"/>
  <c r="BB252" i="4"/>
  <c r="AZ252" i="4"/>
  <c r="BN253" i="4"/>
  <c r="L203" i="20"/>
  <c r="K203" i="20"/>
  <c r="J134" i="20"/>
  <c r="I134" i="20"/>
  <c r="N214" i="20"/>
  <c r="I250" i="4"/>
  <c r="A133" i="4"/>
  <c r="AB134" i="20"/>
  <c r="H215" i="4"/>
  <c r="K250" i="4"/>
  <c r="G204" i="4"/>
  <c r="N268" i="4"/>
  <c r="V238" i="4"/>
  <c r="A166" i="4"/>
  <c r="F135" i="4"/>
  <c r="BN252" i="4" l="1"/>
  <c r="L204" i="20"/>
  <c r="K204" i="20"/>
  <c r="I135" i="20"/>
  <c r="J135" i="20"/>
  <c r="N215" i="20"/>
  <c r="G205" i="4"/>
  <c r="A132" i="4"/>
  <c r="AB133" i="20"/>
  <c r="K251" i="4"/>
  <c r="H216" i="4"/>
  <c r="AB135" i="20"/>
  <c r="N269" i="4"/>
  <c r="I251" i="4"/>
  <c r="A167" i="4"/>
  <c r="F136" i="4"/>
  <c r="V236" i="4"/>
  <c r="L205" i="20" l="1"/>
  <c r="K205" i="20"/>
  <c r="J136" i="20"/>
  <c r="I136" i="20"/>
  <c r="N216" i="20"/>
  <c r="N270" i="4"/>
  <c r="I252" i="4"/>
  <c r="K252" i="4"/>
  <c r="A131" i="4"/>
  <c r="AB136" i="20"/>
  <c r="H217" i="4"/>
  <c r="G206" i="4"/>
  <c r="F137" i="4"/>
  <c r="A168" i="4"/>
  <c r="V234" i="4"/>
  <c r="L206" i="20" l="1"/>
  <c r="K206" i="20"/>
  <c r="J137" i="20"/>
  <c r="I137" i="20"/>
  <c r="N217" i="20"/>
  <c r="G207" i="4"/>
  <c r="H218" i="4"/>
  <c r="A130" i="4"/>
  <c r="AB131" i="20"/>
  <c r="K253" i="4"/>
  <c r="I253" i="4"/>
  <c r="AB137" i="20"/>
  <c r="AB132" i="20"/>
  <c r="N271" i="4"/>
  <c r="V232" i="4"/>
  <c r="A169" i="4"/>
  <c r="F138" i="4"/>
  <c r="L207" i="20" l="1"/>
  <c r="K207" i="20"/>
  <c r="I138" i="20"/>
  <c r="J138" i="20"/>
  <c r="N218" i="20"/>
  <c r="A129" i="4"/>
  <c r="AB130" i="20"/>
  <c r="I254" i="4"/>
  <c r="H219" i="4"/>
  <c r="N272" i="4"/>
  <c r="AB138" i="20"/>
  <c r="K254" i="4"/>
  <c r="G208" i="4"/>
  <c r="A170" i="4"/>
  <c r="F139" i="4"/>
  <c r="V230" i="4"/>
  <c r="L208" i="20" l="1"/>
  <c r="K208" i="20"/>
  <c r="J139" i="20"/>
  <c r="I139" i="20"/>
  <c r="AB139" i="20" s="1"/>
  <c r="N219" i="20"/>
  <c r="I255" i="4"/>
  <c r="G209" i="4"/>
  <c r="H220" i="4"/>
  <c r="K255" i="4"/>
  <c r="N273" i="4"/>
  <c r="A128" i="4"/>
  <c r="V228" i="4"/>
  <c r="F140" i="4"/>
  <c r="A171" i="4"/>
  <c r="L209" i="20" l="1"/>
  <c r="K209" i="20"/>
  <c r="J140" i="20"/>
  <c r="I140" i="20"/>
  <c r="AB140" i="20" s="1"/>
  <c r="N220" i="20"/>
  <c r="N274" i="4"/>
  <c r="H221" i="4"/>
  <c r="G210" i="4"/>
  <c r="K256" i="4"/>
  <c r="A127" i="4"/>
  <c r="AB129" i="20"/>
  <c r="I256" i="4"/>
  <c r="A172" i="4"/>
  <c r="F141" i="4"/>
  <c r="V226" i="4"/>
  <c r="L210" i="20" l="1"/>
  <c r="K210" i="20"/>
  <c r="I141" i="20"/>
  <c r="J141" i="20"/>
  <c r="N221" i="20"/>
  <c r="G211" i="4"/>
  <c r="AB128" i="20"/>
  <c r="H222" i="4"/>
  <c r="AB141" i="20"/>
  <c r="I257" i="4"/>
  <c r="K257" i="4"/>
  <c r="A126" i="4"/>
  <c r="N275" i="4"/>
  <c r="F142" i="4"/>
  <c r="A173" i="4"/>
  <c r="V224" i="4"/>
  <c r="L211" i="20" l="1"/>
  <c r="K211" i="20"/>
  <c r="J142" i="20"/>
  <c r="I142" i="20"/>
  <c r="N222" i="20"/>
  <c r="A125" i="4"/>
  <c r="AB126" i="20"/>
  <c r="K258" i="4"/>
  <c r="H223" i="4"/>
  <c r="I258" i="4"/>
  <c r="N276" i="4"/>
  <c r="AB127" i="20"/>
  <c r="G212" i="4"/>
  <c r="V222" i="4"/>
  <c r="A174" i="4"/>
  <c r="F143" i="4"/>
  <c r="L212" i="20" l="1"/>
  <c r="K212" i="20"/>
  <c r="J143" i="20"/>
  <c r="I143" i="20"/>
  <c r="AB143" i="20" s="1"/>
  <c r="N223" i="20"/>
  <c r="K259" i="4"/>
  <c r="N277" i="4"/>
  <c r="H224" i="4"/>
  <c r="I259" i="4"/>
  <c r="G213" i="4"/>
  <c r="AB142" i="20"/>
  <c r="A124" i="4"/>
  <c r="A175" i="4"/>
  <c r="F144" i="4"/>
  <c r="V220" i="4"/>
  <c r="L213" i="20" l="1"/>
  <c r="K213" i="20"/>
  <c r="I144" i="20"/>
  <c r="J144" i="20"/>
  <c r="N224" i="20"/>
  <c r="I260" i="4"/>
  <c r="G214" i="4"/>
  <c r="H225" i="4"/>
  <c r="AB125" i="20"/>
  <c r="N278" i="4"/>
  <c r="A123" i="4"/>
  <c r="AB124" i="20"/>
  <c r="K260" i="4"/>
  <c r="F145" i="4"/>
  <c r="A176" i="4"/>
  <c r="L214" i="20" l="1"/>
  <c r="K214" i="20"/>
  <c r="J145" i="20"/>
  <c r="I145" i="20"/>
  <c r="N225" i="20"/>
  <c r="H226" i="4"/>
  <c r="A122" i="4"/>
  <c r="AB123" i="20"/>
  <c r="AB145" i="20"/>
  <c r="G215" i="4"/>
  <c r="K261" i="4"/>
  <c r="N279" i="4"/>
  <c r="AB144" i="20"/>
  <c r="I261" i="4"/>
  <c r="A177" i="4"/>
  <c r="F146" i="4"/>
  <c r="L215" i="20" l="1"/>
  <c r="K215" i="20"/>
  <c r="J146" i="20"/>
  <c r="I146" i="20"/>
  <c r="N226" i="20"/>
  <c r="N283" i="4"/>
  <c r="K262" i="4"/>
  <c r="AB146" i="20"/>
  <c r="A121" i="4"/>
  <c r="I262" i="4"/>
  <c r="G216" i="4"/>
  <c r="H227" i="4"/>
  <c r="F147" i="4"/>
  <c r="A178" i="4"/>
  <c r="L216" i="20" l="1"/>
  <c r="K216" i="20"/>
  <c r="I147" i="20"/>
  <c r="J147" i="20"/>
  <c r="N227" i="20"/>
  <c r="A120" i="4"/>
  <c r="AB121" i="20"/>
  <c r="G217" i="4"/>
  <c r="K263" i="4"/>
  <c r="H228" i="4"/>
  <c r="I263" i="4"/>
  <c r="AB122" i="20"/>
  <c r="N284" i="4"/>
  <c r="A179" i="4"/>
  <c r="F148" i="4"/>
  <c r="L217" i="20" l="1"/>
  <c r="K217" i="20"/>
  <c r="J148" i="20"/>
  <c r="I148" i="20"/>
  <c r="AB148" i="20" s="1"/>
  <c r="N228" i="20"/>
  <c r="G218" i="4"/>
  <c r="K264" i="4"/>
  <c r="I264" i="4"/>
  <c r="H229" i="4"/>
  <c r="N285" i="4"/>
  <c r="N286" i="4" s="1"/>
  <c r="N287" i="4" s="1"/>
  <c r="N288" i="4" s="1"/>
  <c r="N289" i="4" s="1"/>
  <c r="N290" i="4" s="1"/>
  <c r="N291" i="4" s="1"/>
  <c r="N292" i="4" s="1"/>
  <c r="N293" i="4" s="1"/>
  <c r="AB147" i="20"/>
  <c r="A119" i="4"/>
  <c r="F149" i="4"/>
  <c r="A180" i="4"/>
  <c r="L218" i="20" l="1"/>
  <c r="K218" i="20"/>
  <c r="J149" i="20"/>
  <c r="I149" i="20"/>
  <c r="AB149" i="20" s="1"/>
  <c r="N229" i="20"/>
  <c r="A118" i="4"/>
  <c r="AB119" i="20"/>
  <c r="K265" i="4"/>
  <c r="H230" i="4"/>
  <c r="AB120" i="20"/>
  <c r="I265" i="4"/>
  <c r="G219" i="4"/>
  <c r="A181" i="4"/>
  <c r="F150" i="4"/>
  <c r="L219" i="20" l="1"/>
  <c r="K219" i="20"/>
  <c r="I150" i="20"/>
  <c r="AB150" i="20" s="1"/>
  <c r="J150" i="20"/>
  <c r="N230" i="20"/>
  <c r="H231" i="4"/>
  <c r="I266" i="4"/>
  <c r="K266" i="4"/>
  <c r="A117" i="4"/>
  <c r="AB118" i="20"/>
  <c r="G220" i="4"/>
  <c r="F151" i="4"/>
  <c r="A182" i="4"/>
  <c r="L220" i="20" l="1"/>
  <c r="K220" i="20"/>
  <c r="J151" i="20"/>
  <c r="I151" i="20"/>
  <c r="AB151" i="20" s="1"/>
  <c r="N231" i="20"/>
  <c r="K267" i="4"/>
  <c r="A116" i="4"/>
  <c r="AB117" i="20"/>
  <c r="I267" i="4"/>
  <c r="G221" i="4"/>
  <c r="H232" i="4"/>
  <c r="A183" i="4"/>
  <c r="F152" i="4"/>
  <c r="L221" i="20" l="1"/>
  <c r="K221" i="20"/>
  <c r="J152" i="20"/>
  <c r="I152" i="20"/>
  <c r="AB152" i="20" s="1"/>
  <c r="N232" i="20"/>
  <c r="G222" i="4"/>
  <c r="A115" i="4"/>
  <c r="AB116" i="20"/>
  <c r="H233" i="4"/>
  <c r="I268" i="4"/>
  <c r="K268" i="4"/>
  <c r="F153" i="4"/>
  <c r="A184" i="4"/>
  <c r="L222" i="20" l="1"/>
  <c r="K222" i="20"/>
  <c r="I153" i="20"/>
  <c r="AB153" i="20" s="1"/>
  <c r="J153" i="20"/>
  <c r="N233" i="20"/>
  <c r="H234" i="4"/>
  <c r="A114" i="4"/>
  <c r="AB115" i="20"/>
  <c r="I269" i="4"/>
  <c r="K269" i="4"/>
  <c r="G223" i="4"/>
  <c r="A185" i="4"/>
  <c r="F154" i="4"/>
  <c r="L223" i="20" l="1"/>
  <c r="K223" i="20"/>
  <c r="J154" i="20"/>
  <c r="I154" i="20"/>
  <c r="AB154" i="20" s="1"/>
  <c r="N234" i="20"/>
  <c r="K270" i="4"/>
  <c r="G224" i="4"/>
  <c r="I270" i="4"/>
  <c r="H235" i="4"/>
  <c r="F155" i="4"/>
  <c r="A186" i="4"/>
  <c r="L224" i="20" l="1"/>
  <c r="K224" i="20"/>
  <c r="J155" i="20"/>
  <c r="I155" i="20"/>
  <c r="AB155" i="20" s="1"/>
  <c r="N235" i="20"/>
  <c r="AB114" i="20"/>
  <c r="I271" i="4"/>
  <c r="G225" i="4"/>
  <c r="H236" i="4"/>
  <c r="K271" i="4"/>
  <c r="A187" i="4"/>
  <c r="F156" i="4"/>
  <c r="L225" i="20" l="1"/>
  <c r="K225" i="20"/>
  <c r="I156" i="20"/>
  <c r="AB156" i="20" s="1"/>
  <c r="J156" i="20"/>
  <c r="N236" i="20"/>
  <c r="H237" i="4"/>
  <c r="K272" i="4"/>
  <c r="G226" i="4"/>
  <c r="I272" i="4"/>
  <c r="F157" i="4"/>
  <c r="A188" i="4"/>
  <c r="L226" i="20" l="1"/>
  <c r="K226" i="20"/>
  <c r="J157" i="20"/>
  <c r="AB157" i="20" s="1"/>
  <c r="I157" i="20"/>
  <c r="N237" i="20"/>
  <c r="K273" i="4"/>
  <c r="I273" i="4"/>
  <c r="H238" i="4"/>
  <c r="G227" i="4"/>
  <c r="A189" i="4"/>
  <c r="F158" i="4"/>
  <c r="L227" i="20" l="1"/>
  <c r="K227" i="20"/>
  <c r="J158" i="20"/>
  <c r="I158" i="20"/>
  <c r="AB158" i="20" s="1"/>
  <c r="N238" i="20"/>
  <c r="I274" i="4"/>
  <c r="G228" i="4"/>
  <c r="H239" i="4"/>
  <c r="K274" i="4"/>
  <c r="F159" i="4"/>
  <c r="A190" i="4"/>
  <c r="K228" i="20" l="1"/>
  <c r="L228" i="20"/>
  <c r="I159" i="20"/>
  <c r="AB159" i="20" s="1"/>
  <c r="J159" i="20"/>
  <c r="N239" i="20"/>
  <c r="K275" i="4"/>
  <c r="G229" i="4"/>
  <c r="I275" i="4"/>
  <c r="H240" i="4"/>
  <c r="A191" i="4"/>
  <c r="F160" i="4"/>
  <c r="L229" i="20" l="1"/>
  <c r="K229" i="20"/>
  <c r="J160" i="20"/>
  <c r="I160" i="20"/>
  <c r="N240" i="20"/>
  <c r="G230" i="4"/>
  <c r="AB160" i="20"/>
  <c r="K276" i="4"/>
  <c r="H241" i="4"/>
  <c r="I276" i="4"/>
  <c r="F161" i="4"/>
  <c r="A192" i="4"/>
  <c r="L230" i="20" l="1"/>
  <c r="K230" i="20"/>
  <c r="J161" i="20"/>
  <c r="I161" i="20"/>
  <c r="AB161" i="20" s="1"/>
  <c r="N241" i="20"/>
  <c r="K277" i="4"/>
  <c r="I277" i="4"/>
  <c r="H242" i="4"/>
  <c r="G231" i="4"/>
  <c r="A193" i="4"/>
  <c r="F162" i="4"/>
  <c r="L231" i="20" l="1"/>
  <c r="K231" i="20"/>
  <c r="I162" i="20"/>
  <c r="AB162" i="20" s="1"/>
  <c r="J162" i="20"/>
  <c r="N242" i="20"/>
  <c r="I278" i="4"/>
  <c r="G232" i="4"/>
  <c r="H243" i="4"/>
  <c r="K278" i="4"/>
  <c r="F163" i="4"/>
  <c r="A194" i="4"/>
  <c r="L232" i="20" l="1"/>
  <c r="K232" i="20"/>
  <c r="J163" i="20"/>
  <c r="I163" i="20"/>
  <c r="N243" i="20"/>
  <c r="G233" i="4"/>
  <c r="K279" i="4"/>
  <c r="H244" i="4"/>
  <c r="I279" i="4"/>
  <c r="A195" i="4"/>
  <c r="F164" i="4"/>
  <c r="L233" i="20" l="1"/>
  <c r="K233" i="20"/>
  <c r="J164" i="20"/>
  <c r="I164" i="20"/>
  <c r="AB164" i="20" s="1"/>
  <c r="N244" i="20"/>
  <c r="AB163" i="20"/>
  <c r="K280" i="4"/>
  <c r="I280" i="4"/>
  <c r="H245" i="4"/>
  <c r="G234" i="4"/>
  <c r="F165" i="4"/>
  <c r="A196" i="4"/>
  <c r="L234" i="20" l="1"/>
  <c r="K234" i="20"/>
  <c r="I165" i="20"/>
  <c r="AB165" i="20" s="1"/>
  <c r="J165" i="20"/>
  <c r="N245" i="20"/>
  <c r="I281" i="4"/>
  <c r="K281" i="4"/>
  <c r="G235" i="4"/>
  <c r="H246" i="4"/>
  <c r="A197" i="4"/>
  <c r="F166" i="4"/>
  <c r="L235" i="20" l="1"/>
  <c r="K235" i="20"/>
  <c r="J166" i="20"/>
  <c r="AB166" i="20" s="1"/>
  <c r="I166" i="20"/>
  <c r="N246" i="20"/>
  <c r="K282" i="4"/>
  <c r="G236" i="4"/>
  <c r="I282" i="4"/>
  <c r="H247" i="4"/>
  <c r="F167" i="4"/>
  <c r="A198" i="4"/>
  <c r="L236" i="20" l="1"/>
  <c r="K236" i="20"/>
  <c r="J167" i="20"/>
  <c r="I167" i="20"/>
  <c r="N247" i="20"/>
  <c r="AB167" i="20"/>
  <c r="G237" i="4"/>
  <c r="H248" i="4"/>
  <c r="I283" i="4"/>
  <c r="K283" i="4"/>
  <c r="A199" i="4"/>
  <c r="F168" i="4"/>
  <c r="L237" i="20" l="1"/>
  <c r="K237" i="20"/>
  <c r="I168" i="20"/>
  <c r="AB168" i="20" s="1"/>
  <c r="J168" i="20"/>
  <c r="N248" i="20"/>
  <c r="H249" i="4"/>
  <c r="G238" i="4"/>
  <c r="I284" i="4"/>
  <c r="K284" i="4"/>
  <c r="F169" i="4"/>
  <c r="A200" i="4"/>
  <c r="L238" i="20" l="1"/>
  <c r="K238" i="20"/>
  <c r="J169" i="20"/>
  <c r="I169" i="20"/>
  <c r="AB169" i="20" s="1"/>
  <c r="N249" i="20"/>
  <c r="G239" i="4"/>
  <c r="I285" i="4"/>
  <c r="I286" i="4" s="1"/>
  <c r="I287" i="4" s="1"/>
  <c r="I288" i="4" s="1"/>
  <c r="I289" i="4" s="1"/>
  <c r="I290" i="4" s="1"/>
  <c r="I291" i="4" s="1"/>
  <c r="I292" i="4" s="1"/>
  <c r="I293" i="4" s="1"/>
  <c r="K285" i="4"/>
  <c r="K286" i="4" s="1"/>
  <c r="K287" i="4" s="1"/>
  <c r="K288" i="4" s="1"/>
  <c r="K289" i="4" s="1"/>
  <c r="K290" i="4" s="1"/>
  <c r="K291" i="4" s="1"/>
  <c r="K292" i="4" s="1"/>
  <c r="K293" i="4" s="1"/>
  <c r="H250" i="4"/>
  <c r="A201" i="4"/>
  <c r="F170" i="4"/>
  <c r="L239" i="20" l="1"/>
  <c r="K239" i="20"/>
  <c r="J170" i="20"/>
  <c r="I170" i="20"/>
  <c r="AB170" i="20" s="1"/>
  <c r="N250" i="20"/>
  <c r="H251" i="4"/>
  <c r="G240" i="4"/>
  <c r="F171" i="4"/>
  <c r="A202" i="4"/>
  <c r="L240" i="20" l="1"/>
  <c r="K240" i="20"/>
  <c r="I171" i="20"/>
  <c r="J171" i="20"/>
  <c r="N251" i="20"/>
  <c r="G241" i="4"/>
  <c r="H252" i="4"/>
  <c r="AB171" i="20"/>
  <c r="A203" i="4"/>
  <c r="F172" i="4"/>
  <c r="L241" i="20" l="1"/>
  <c r="K241" i="20"/>
  <c r="J172" i="20"/>
  <c r="I172" i="20"/>
  <c r="AB172" i="20" s="1"/>
  <c r="N252" i="20"/>
  <c r="H253" i="4"/>
  <c r="G242" i="4"/>
  <c r="F173" i="4"/>
  <c r="A204" i="4"/>
  <c r="L242" i="20" l="1"/>
  <c r="K242" i="20"/>
  <c r="J173" i="20"/>
  <c r="I173" i="20"/>
  <c r="AB173" i="20" s="1"/>
  <c r="N253" i="20"/>
  <c r="H254" i="4"/>
  <c r="G243" i="4"/>
  <c r="A205" i="4"/>
  <c r="F174" i="4"/>
  <c r="L243" i="20" l="1"/>
  <c r="K243" i="20"/>
  <c r="I174" i="20"/>
  <c r="AB174" i="20" s="1"/>
  <c r="J174" i="20"/>
  <c r="N254" i="20"/>
  <c r="G244" i="4"/>
  <c r="H255" i="4"/>
  <c r="F175" i="4"/>
  <c r="A206" i="4"/>
  <c r="L244" i="20" l="1"/>
  <c r="K244" i="20"/>
  <c r="J175" i="20"/>
  <c r="I175" i="20"/>
  <c r="AB175" i="20" s="1"/>
  <c r="N255" i="20"/>
  <c r="H256" i="4"/>
  <c r="G245" i="4"/>
  <c r="A207" i="4"/>
  <c r="F176" i="4"/>
  <c r="L245" i="20" l="1"/>
  <c r="K245" i="20"/>
  <c r="J176" i="20"/>
  <c r="I176" i="20"/>
  <c r="AB176" i="20" s="1"/>
  <c r="N256" i="20"/>
  <c r="G246" i="4"/>
  <c r="H257" i="4"/>
  <c r="F177" i="4"/>
  <c r="A208" i="4"/>
  <c r="L246" i="20" l="1"/>
  <c r="K246" i="20"/>
  <c r="I177" i="20"/>
  <c r="AB177" i="20" s="1"/>
  <c r="J177" i="20"/>
  <c r="N257" i="20"/>
  <c r="H258" i="4"/>
  <c r="G247" i="4"/>
  <c r="A209" i="4"/>
  <c r="F178" i="4"/>
  <c r="L247" i="20" l="1"/>
  <c r="K247" i="20"/>
  <c r="J178" i="20"/>
  <c r="I178" i="20"/>
  <c r="AB178" i="20" s="1"/>
  <c r="N258" i="20"/>
  <c r="G248" i="4"/>
  <c r="H259" i="4"/>
  <c r="F179" i="4"/>
  <c r="A210" i="4"/>
  <c r="L248" i="20" l="1"/>
  <c r="K248" i="20"/>
  <c r="J179" i="20"/>
  <c r="I179" i="20"/>
  <c r="N259" i="20"/>
  <c r="H260" i="4"/>
  <c r="AB179" i="20"/>
  <c r="G249" i="4"/>
  <c r="A211" i="4"/>
  <c r="F180" i="4"/>
  <c r="L249" i="20" l="1"/>
  <c r="K249" i="20"/>
  <c r="I180" i="20"/>
  <c r="AB180" i="20" s="1"/>
  <c r="J180" i="20"/>
  <c r="N260" i="20"/>
  <c r="G250" i="4"/>
  <c r="H261" i="4"/>
  <c r="F181" i="4"/>
  <c r="A212" i="4"/>
  <c r="L250" i="20" l="1"/>
  <c r="K250" i="20"/>
  <c r="J181" i="20"/>
  <c r="I181" i="20"/>
  <c r="AB181" i="20" s="1"/>
  <c r="N261" i="20"/>
  <c r="H262" i="4"/>
  <c r="G251" i="4"/>
  <c r="A213" i="4"/>
  <c r="F182" i="4"/>
  <c r="L251" i="20" l="1"/>
  <c r="K251" i="20"/>
  <c r="J182" i="20"/>
  <c r="I182" i="20"/>
  <c r="AB182" i="20" s="1"/>
  <c r="N262" i="20"/>
  <c r="G252" i="4"/>
  <c r="H263" i="4"/>
  <c r="F183" i="4"/>
  <c r="A214" i="4"/>
  <c r="L252" i="20" l="1"/>
  <c r="K252" i="20"/>
  <c r="I183" i="20"/>
  <c r="J183" i="20"/>
  <c r="N263" i="20"/>
  <c r="G253" i="4"/>
  <c r="H264" i="4"/>
  <c r="A215" i="4"/>
  <c r="F184" i="4"/>
  <c r="L253" i="20" l="1"/>
  <c r="K253" i="20"/>
  <c r="J184" i="20"/>
  <c r="I184" i="20"/>
  <c r="N264" i="20"/>
  <c r="H265" i="4"/>
  <c r="G254" i="4"/>
  <c r="AB183" i="20"/>
  <c r="F185" i="4"/>
  <c r="A216" i="4"/>
  <c r="L254" i="20" l="1"/>
  <c r="K254" i="20"/>
  <c r="J185" i="20"/>
  <c r="I185" i="20"/>
  <c r="N265" i="20"/>
  <c r="AB184" i="20"/>
  <c r="AB185" i="20"/>
  <c r="G255" i="4"/>
  <c r="H266" i="4"/>
  <c r="A217" i="4"/>
  <c r="F186" i="4"/>
  <c r="L255" i="20" l="1"/>
  <c r="K255" i="20"/>
  <c r="I186" i="20"/>
  <c r="J186" i="20"/>
  <c r="AB186" i="20" s="1"/>
  <c r="N266" i="20"/>
  <c r="H267" i="4"/>
  <c r="G256" i="4"/>
  <c r="F187" i="4"/>
  <c r="A218" i="4"/>
  <c r="L256" i="20" l="1"/>
  <c r="K256" i="20"/>
  <c r="J187" i="20"/>
  <c r="I187" i="20"/>
  <c r="AB187" i="20" s="1"/>
  <c r="N267" i="20"/>
  <c r="G257" i="4"/>
  <c r="H268" i="4"/>
  <c r="A219" i="4"/>
  <c r="F188" i="4"/>
  <c r="L257" i="20" l="1"/>
  <c r="K257" i="20"/>
  <c r="J188" i="20"/>
  <c r="I188" i="20"/>
  <c r="AB188" i="20" s="1"/>
  <c r="N268" i="20"/>
  <c r="H269" i="4"/>
  <c r="G258" i="4"/>
  <c r="F189" i="4"/>
  <c r="A220" i="4"/>
  <c r="L258" i="20" l="1"/>
  <c r="K258" i="20"/>
  <c r="I189" i="20"/>
  <c r="J189" i="20"/>
  <c r="AB189" i="20" s="1"/>
  <c r="N269" i="20"/>
  <c r="G259" i="4"/>
  <c r="H270" i="4"/>
  <c r="A221" i="4"/>
  <c r="F190" i="4"/>
  <c r="L259" i="20" l="1"/>
  <c r="K259" i="20"/>
  <c r="J190" i="20"/>
  <c r="I190" i="20"/>
  <c r="AB190" i="20" s="1"/>
  <c r="N270" i="20"/>
  <c r="H271" i="4"/>
  <c r="G260" i="4"/>
  <c r="F191" i="4"/>
  <c r="A222" i="4"/>
  <c r="L260" i="20" l="1"/>
  <c r="K260" i="20"/>
  <c r="J191" i="20"/>
  <c r="I191" i="20"/>
  <c r="AB191" i="20" s="1"/>
  <c r="N271" i="20"/>
  <c r="G261" i="4"/>
  <c r="H272" i="4"/>
  <c r="A223" i="4"/>
  <c r="F192" i="4"/>
  <c r="L261" i="20" l="1"/>
  <c r="K261" i="20"/>
  <c r="I192" i="20"/>
  <c r="J192" i="20"/>
  <c r="N272" i="20"/>
  <c r="H273" i="4"/>
  <c r="G262" i="4"/>
  <c r="F193" i="4"/>
  <c r="A224" i="4"/>
  <c r="L262" i="20" l="1"/>
  <c r="K262" i="20"/>
  <c r="J193" i="20"/>
  <c r="I193" i="20"/>
  <c r="N273" i="20"/>
  <c r="AB192" i="20"/>
  <c r="G263" i="4"/>
  <c r="H274" i="4"/>
  <c r="A225" i="4"/>
  <c r="F194" i="4"/>
  <c r="L263" i="20" l="1"/>
  <c r="K263" i="20"/>
  <c r="J194" i="20"/>
  <c r="I194" i="20"/>
  <c r="N274" i="20"/>
  <c r="AB193" i="20"/>
  <c r="AB194" i="20"/>
  <c r="H275" i="4"/>
  <c r="G264" i="4"/>
  <c r="F195" i="4"/>
  <c r="A226" i="4"/>
  <c r="L264" i="20" l="1"/>
  <c r="K264" i="20"/>
  <c r="I195" i="20"/>
  <c r="J195" i="20"/>
  <c r="N275" i="20"/>
  <c r="H276" i="4"/>
  <c r="G265" i="4"/>
  <c r="A227" i="4"/>
  <c r="F196" i="4"/>
  <c r="L265" i="20" l="1"/>
  <c r="K265" i="20"/>
  <c r="J196" i="20"/>
  <c r="I196" i="20"/>
  <c r="N276" i="20"/>
  <c r="AB195" i="20"/>
  <c r="AB196" i="20"/>
  <c r="H277" i="4"/>
  <c r="G266" i="4"/>
  <c r="F197" i="4"/>
  <c r="A228" i="4"/>
  <c r="L266" i="20" l="1"/>
  <c r="K266" i="20"/>
  <c r="J197" i="20"/>
  <c r="I197" i="20"/>
  <c r="N277" i="20"/>
  <c r="G267" i="4"/>
  <c r="H278" i="4"/>
  <c r="A229" i="4"/>
  <c r="F198" i="4"/>
  <c r="L267" i="20" l="1"/>
  <c r="K267" i="20"/>
  <c r="I198" i="20"/>
  <c r="J198" i="20"/>
  <c r="N278" i="20"/>
  <c r="AB197" i="20"/>
  <c r="H279" i="4"/>
  <c r="AB198" i="20"/>
  <c r="G268" i="4"/>
  <c r="F199" i="4"/>
  <c r="A230" i="4"/>
  <c r="L268" i="20" l="1"/>
  <c r="K268" i="20"/>
  <c r="J199" i="20"/>
  <c r="I199" i="20"/>
  <c r="AB199" i="20" s="1"/>
  <c r="N279" i="20"/>
  <c r="G269" i="4"/>
  <c r="H280" i="4"/>
  <c r="A231" i="4"/>
  <c r="F200" i="4"/>
  <c r="L269" i="20" l="1"/>
  <c r="K269" i="20"/>
  <c r="J200" i="20"/>
  <c r="I200" i="20"/>
  <c r="AB200" i="20" s="1"/>
  <c r="N280" i="20"/>
  <c r="H281" i="4"/>
  <c r="G270" i="4"/>
  <c r="F201" i="4"/>
  <c r="A232" i="4"/>
  <c r="L270" i="20" l="1"/>
  <c r="K270" i="20"/>
  <c r="J201" i="20"/>
  <c r="I201" i="20"/>
  <c r="AB201" i="20" s="1"/>
  <c r="N281" i="20"/>
  <c r="G271" i="4"/>
  <c r="H282" i="4"/>
  <c r="A233" i="4"/>
  <c r="F202" i="4"/>
  <c r="L271" i="20" l="1"/>
  <c r="K271" i="20"/>
  <c r="J202" i="20"/>
  <c r="I202" i="20"/>
  <c r="N282" i="20"/>
  <c r="H283" i="4"/>
  <c r="G272" i="4"/>
  <c r="F203" i="4"/>
  <c r="A234" i="4"/>
  <c r="L272" i="20" l="1"/>
  <c r="K272" i="20"/>
  <c r="J203" i="20"/>
  <c r="I203" i="20"/>
  <c r="N283" i="20"/>
  <c r="AB202" i="20"/>
  <c r="G273" i="4"/>
  <c r="AB203" i="20"/>
  <c r="H284" i="4"/>
  <c r="A235" i="4"/>
  <c r="F204" i="4"/>
  <c r="L273" i="20" l="1"/>
  <c r="K273" i="20"/>
  <c r="J204" i="20"/>
  <c r="I204" i="20"/>
  <c r="N284" i="20"/>
  <c r="H285" i="4"/>
  <c r="H286" i="4" s="1"/>
  <c r="H287" i="4" s="1"/>
  <c r="H288" i="4" s="1"/>
  <c r="H289" i="4" s="1"/>
  <c r="H290" i="4" s="1"/>
  <c r="H291" i="4" s="1"/>
  <c r="H292" i="4" s="1"/>
  <c r="H293" i="4" s="1"/>
  <c r="AB204" i="20"/>
  <c r="G274" i="4"/>
  <c r="F205" i="4"/>
  <c r="A236" i="4"/>
  <c r="L274" i="20" l="1"/>
  <c r="K274" i="20"/>
  <c r="J205" i="20"/>
  <c r="I205" i="20"/>
  <c r="AB205" i="20" s="1"/>
  <c r="G275" i="4"/>
  <c r="F206" i="4"/>
  <c r="A237" i="4"/>
  <c r="L275" i="20" l="1"/>
  <c r="K275" i="20"/>
  <c r="J206" i="20"/>
  <c r="I206" i="20"/>
  <c r="AB206" i="20" s="1"/>
  <c r="G276" i="4"/>
  <c r="F207" i="4"/>
  <c r="A238" i="4"/>
  <c r="L276" i="20" l="1"/>
  <c r="K276" i="20"/>
  <c r="J207" i="20"/>
  <c r="I207" i="20"/>
  <c r="AB207" i="20"/>
  <c r="G277" i="4"/>
  <c r="F208" i="4"/>
  <c r="A239" i="4"/>
  <c r="L277" i="20" l="1"/>
  <c r="K277" i="20"/>
  <c r="J208" i="20"/>
  <c r="I208" i="20"/>
  <c r="AB208" i="20"/>
  <c r="G278" i="4"/>
  <c r="F209" i="4"/>
  <c r="A240" i="4"/>
  <c r="L278" i="20" l="1"/>
  <c r="K278" i="20"/>
  <c r="J209" i="20"/>
  <c r="I209" i="20"/>
  <c r="AB209" i="20"/>
  <c r="G279" i="4"/>
  <c r="A241" i="4"/>
  <c r="F210" i="4"/>
  <c r="L279" i="20" l="1"/>
  <c r="K279" i="20"/>
  <c r="J210" i="20"/>
  <c r="I210" i="20"/>
  <c r="AB210" i="20" s="1"/>
  <c r="G280" i="4"/>
  <c r="F211" i="4"/>
  <c r="A242" i="4"/>
  <c r="L280" i="20" l="1"/>
  <c r="K280" i="20"/>
  <c r="J211" i="20"/>
  <c r="I211" i="20"/>
  <c r="AB211" i="20" s="1"/>
  <c r="G281" i="4"/>
  <c r="A243" i="4"/>
  <c r="F212" i="4"/>
  <c r="L281" i="20" l="1"/>
  <c r="K281" i="20"/>
  <c r="J212" i="20"/>
  <c r="I212" i="20"/>
  <c r="G282" i="4"/>
  <c r="AB212" i="20"/>
  <c r="F213" i="4"/>
  <c r="A244" i="4"/>
  <c r="L282" i="20" l="1"/>
  <c r="K282" i="20"/>
  <c r="J213" i="20"/>
  <c r="I213" i="20"/>
  <c r="AB213" i="20" s="1"/>
  <c r="G283" i="4"/>
  <c r="A245" i="4"/>
  <c r="F214" i="4"/>
  <c r="L283" i="20" l="1"/>
  <c r="K283" i="20"/>
  <c r="J214" i="20"/>
  <c r="I214" i="20"/>
  <c r="AB214" i="20" s="1"/>
  <c r="G284" i="4"/>
  <c r="F215" i="4"/>
  <c r="A246" i="4"/>
  <c r="L284" i="20" l="1"/>
  <c r="K284" i="20"/>
  <c r="J215" i="20"/>
  <c r="I215" i="20"/>
  <c r="G285" i="4"/>
  <c r="G286" i="4" s="1"/>
  <c r="G287" i="4" s="1"/>
  <c r="G288" i="4" s="1"/>
  <c r="G289" i="4" s="1"/>
  <c r="G290" i="4" s="1"/>
  <c r="G291" i="4" s="1"/>
  <c r="G292" i="4" s="1"/>
  <c r="G293" i="4" s="1"/>
  <c r="AB215" i="20"/>
  <c r="A247" i="4"/>
  <c r="F216" i="4"/>
  <c r="J216" i="20" l="1"/>
  <c r="I216" i="20"/>
  <c r="AB216" i="20"/>
  <c r="F217" i="4"/>
  <c r="A248" i="4"/>
  <c r="J217" i="20" l="1"/>
  <c r="I217" i="20"/>
  <c r="AB217" i="20"/>
  <c r="A249" i="4"/>
  <c r="F218" i="4"/>
  <c r="J218" i="20" l="1"/>
  <c r="I218" i="20"/>
  <c r="AB218" i="20" s="1"/>
  <c r="F219" i="4"/>
  <c r="A250" i="4"/>
  <c r="J219" i="20" l="1"/>
  <c r="I219" i="20"/>
  <c r="AB219" i="20" s="1"/>
  <c r="F220" i="4"/>
  <c r="A251" i="4"/>
  <c r="J220" i="20" l="1"/>
  <c r="I220" i="20"/>
  <c r="AB220" i="20" s="1"/>
  <c r="A252" i="4"/>
  <c r="F221" i="4"/>
  <c r="J221" i="20" l="1"/>
  <c r="I221" i="20"/>
  <c r="AB221" i="20" s="1"/>
  <c r="F222" i="4"/>
  <c r="A253" i="4"/>
  <c r="J222" i="20" l="1"/>
  <c r="I222" i="20"/>
  <c r="AB222" i="20"/>
  <c r="A254" i="4"/>
  <c r="F223" i="4"/>
  <c r="J223" i="20" l="1"/>
  <c r="I223" i="20"/>
  <c r="AB223" i="20" s="1"/>
  <c r="F224" i="4"/>
  <c r="A255" i="4"/>
  <c r="J224" i="20" l="1"/>
  <c r="I224" i="20"/>
  <c r="AB224" i="20"/>
  <c r="F225" i="4"/>
  <c r="A256" i="4"/>
  <c r="J225" i="20" l="1"/>
  <c r="I225" i="20"/>
  <c r="AB225" i="20"/>
  <c r="F226" i="4"/>
  <c r="A257" i="4"/>
  <c r="J226" i="20" l="1"/>
  <c r="I226" i="20"/>
  <c r="AB226" i="20" s="1"/>
  <c r="F227" i="4"/>
  <c r="A258" i="4"/>
  <c r="J227" i="20" l="1"/>
  <c r="I227" i="20"/>
  <c r="AB227" i="20" s="1"/>
  <c r="F228" i="4"/>
  <c r="A259" i="4"/>
  <c r="J228" i="20" l="1"/>
  <c r="I228" i="20"/>
  <c r="AB228" i="20" s="1"/>
  <c r="A260" i="4"/>
  <c r="F229" i="4"/>
  <c r="J229" i="20" l="1"/>
  <c r="I229" i="20"/>
  <c r="AB229" i="20" s="1"/>
  <c r="F230" i="4"/>
  <c r="A261" i="4"/>
  <c r="J230" i="20" l="1"/>
  <c r="I230" i="20"/>
  <c r="AB230" i="20"/>
  <c r="A262" i="4"/>
  <c r="F231" i="4"/>
  <c r="J231" i="20" l="1"/>
  <c r="I231" i="20"/>
  <c r="AB231" i="20"/>
  <c r="F232" i="4"/>
  <c r="A263" i="4"/>
  <c r="J232" i="20" l="1"/>
  <c r="I232" i="20"/>
  <c r="AB232" i="20" s="1"/>
  <c r="A264" i="4"/>
  <c r="F233" i="4"/>
  <c r="J233" i="20" l="1"/>
  <c r="I233" i="20"/>
  <c r="AB233" i="20"/>
  <c r="F234" i="4"/>
  <c r="A265" i="4"/>
  <c r="J234" i="20" l="1"/>
  <c r="I234" i="20"/>
  <c r="AB234" i="20" s="1"/>
  <c r="A266" i="4"/>
  <c r="F235" i="4"/>
  <c r="J235" i="20" l="1"/>
  <c r="I235" i="20"/>
  <c r="AB235" i="20" s="1"/>
  <c r="F236" i="4"/>
  <c r="A267" i="4"/>
  <c r="J236" i="20" l="1"/>
  <c r="I236" i="20"/>
  <c r="AB236" i="20" s="1"/>
  <c r="A268" i="4"/>
  <c r="F237" i="4"/>
  <c r="J237" i="20" l="1"/>
  <c r="I237" i="20"/>
  <c r="AB237" i="20" s="1"/>
  <c r="F238" i="4"/>
  <c r="A269" i="4"/>
  <c r="J238" i="20" l="1"/>
  <c r="I238" i="20"/>
  <c r="AB238" i="20"/>
  <c r="F239" i="4"/>
  <c r="A270" i="4"/>
  <c r="J239" i="20" l="1"/>
  <c r="I239" i="20"/>
  <c r="AB239" i="20" s="1"/>
  <c r="A271" i="4"/>
  <c r="F240" i="4"/>
  <c r="J240" i="20" l="1"/>
  <c r="I240" i="20"/>
  <c r="AB240" i="20" s="1"/>
  <c r="A272" i="4"/>
  <c r="F241" i="4"/>
  <c r="J241" i="20" l="1"/>
  <c r="I241" i="20"/>
  <c r="AB241" i="20"/>
  <c r="F242" i="4"/>
  <c r="A273" i="4"/>
  <c r="J242" i="20" l="1"/>
  <c r="I242" i="20"/>
  <c r="AB242" i="20"/>
  <c r="A274" i="4"/>
  <c r="F243" i="4"/>
  <c r="J243" i="20" l="1"/>
  <c r="I243" i="20"/>
  <c r="AB243" i="20" s="1"/>
  <c r="F244" i="4"/>
  <c r="A275" i="4"/>
  <c r="J244" i="20" l="1"/>
  <c r="I244" i="20"/>
  <c r="AB244" i="20" s="1"/>
  <c r="A276" i="4"/>
  <c r="F245" i="4"/>
  <c r="J245" i="20" l="1"/>
  <c r="I245" i="20"/>
  <c r="AB245" i="20" s="1"/>
  <c r="F246" i="4"/>
  <c r="A277" i="4"/>
  <c r="J246" i="20" l="1"/>
  <c r="I246" i="20"/>
  <c r="AB246" i="20" s="1"/>
  <c r="A278" i="4"/>
  <c r="F247" i="4"/>
  <c r="J247" i="20" l="1"/>
  <c r="I247" i="20"/>
  <c r="F248" i="4"/>
  <c r="AB247" i="20"/>
  <c r="A279" i="4"/>
  <c r="J248" i="20" l="1"/>
  <c r="I248" i="20"/>
  <c r="F249" i="4"/>
  <c r="AB248" i="20"/>
  <c r="A280" i="4"/>
  <c r="J249" i="20" l="1"/>
  <c r="I249" i="20"/>
  <c r="F250" i="4"/>
  <c r="AB249" i="20"/>
  <c r="A281" i="4"/>
  <c r="J250" i="20" l="1"/>
  <c r="I250" i="20"/>
  <c r="AB250" i="20" s="1"/>
  <c r="F251" i="4"/>
  <c r="A282" i="4"/>
  <c r="J251" i="20" l="1"/>
  <c r="I251" i="20"/>
  <c r="AB251" i="20"/>
  <c r="F252" i="4"/>
  <c r="A283" i="4"/>
  <c r="J252" i="20" l="1"/>
  <c r="I252" i="20"/>
  <c r="F253" i="4"/>
  <c r="AB252" i="20"/>
  <c r="A284" i="4"/>
  <c r="J253" i="20" l="1"/>
  <c r="I253" i="20"/>
  <c r="AB253" i="20" s="1"/>
  <c r="F254" i="4"/>
  <c r="A285" i="4"/>
  <c r="A286" i="4" s="1"/>
  <c r="A287" i="4" s="1"/>
  <c r="A288" i="4" s="1"/>
  <c r="A289" i="4" s="1"/>
  <c r="A290" i="4" s="1"/>
  <c r="A291" i="4" s="1"/>
  <c r="A292" i="4" s="1"/>
  <c r="A293" i="4" s="1"/>
  <c r="J254" i="20" l="1"/>
  <c r="I254" i="20"/>
  <c r="F255" i="4"/>
  <c r="AB254" i="20"/>
  <c r="J255" i="20" l="1"/>
  <c r="I255" i="20"/>
  <c r="AB255" i="20"/>
  <c r="F256" i="4"/>
  <c r="J256" i="20" l="1"/>
  <c r="I256" i="20"/>
  <c r="F257" i="4"/>
  <c r="AB256" i="20"/>
  <c r="J257" i="20" l="1"/>
  <c r="I257" i="20"/>
  <c r="F258" i="4"/>
  <c r="AB257" i="20"/>
  <c r="J258" i="20" l="1"/>
  <c r="I258" i="20"/>
  <c r="F259" i="4"/>
  <c r="J259" i="20" l="1"/>
  <c r="I259" i="20"/>
  <c r="AB259" i="20"/>
  <c r="F260" i="4"/>
  <c r="AB258" i="20"/>
  <c r="J260" i="20" l="1"/>
  <c r="I260" i="20"/>
  <c r="AB260" i="20" s="1"/>
  <c r="F261" i="4"/>
  <c r="J261" i="20" l="1"/>
  <c r="I261" i="20"/>
  <c r="F262" i="4"/>
  <c r="J262" i="20" l="1"/>
  <c r="I262" i="20"/>
  <c r="AB261" i="20"/>
  <c r="AB262" i="20"/>
  <c r="F263" i="4"/>
  <c r="J263" i="20" l="1"/>
  <c r="I263" i="20"/>
  <c r="AB263" i="20" s="1"/>
  <c r="F264" i="4"/>
  <c r="J264" i="20" l="1"/>
  <c r="I264" i="20"/>
  <c r="AB264" i="20" s="1"/>
  <c r="F265" i="4"/>
  <c r="J265" i="20" l="1"/>
  <c r="I265" i="20"/>
  <c r="F266" i="4"/>
  <c r="J266" i="20" l="1"/>
  <c r="I266" i="20"/>
  <c r="AB266" i="20"/>
  <c r="F267" i="4"/>
  <c r="AB265" i="20"/>
  <c r="J267" i="20" l="1"/>
  <c r="I267" i="20"/>
  <c r="AB267" i="20"/>
  <c r="F268" i="4"/>
  <c r="J268" i="20" l="1"/>
  <c r="I268" i="20"/>
  <c r="F269" i="4"/>
  <c r="J269" i="20" l="1"/>
  <c r="I269" i="20"/>
  <c r="AB268" i="20"/>
  <c r="F270" i="4"/>
  <c r="AB269" i="20"/>
  <c r="J270" i="20" l="1"/>
  <c r="I270" i="20"/>
  <c r="AB270" i="20" s="1"/>
  <c r="F271" i="4"/>
  <c r="J271" i="20" l="1"/>
  <c r="I271" i="20"/>
  <c r="AB271" i="20" s="1"/>
  <c r="F272" i="4"/>
  <c r="J272" i="20" l="1"/>
  <c r="I272" i="20"/>
  <c r="F273" i="4"/>
  <c r="AB272" i="20"/>
  <c r="J273" i="20" l="1"/>
  <c r="I273" i="20"/>
  <c r="AB273" i="20"/>
  <c r="F274" i="4"/>
  <c r="J274" i="20" l="1"/>
  <c r="I274" i="20"/>
  <c r="AB274" i="20" s="1"/>
  <c r="F275" i="4"/>
  <c r="J275" i="20" l="1"/>
  <c r="I275" i="20"/>
  <c r="F276" i="4"/>
  <c r="AB275" i="20"/>
  <c r="J276" i="20" l="1"/>
  <c r="I276" i="20"/>
  <c r="AB276" i="20" s="1"/>
  <c r="F277" i="4"/>
  <c r="J277" i="20" l="1"/>
  <c r="I277" i="20"/>
  <c r="F278" i="4"/>
  <c r="AB277" i="20"/>
  <c r="J278" i="20" l="1"/>
  <c r="I278" i="20"/>
  <c r="F279" i="4"/>
  <c r="AB278" i="20"/>
  <c r="J279" i="20" l="1"/>
  <c r="I279" i="20"/>
  <c r="AB279" i="20" s="1"/>
  <c r="F280" i="4"/>
  <c r="J280" i="20" l="1"/>
  <c r="I280" i="20"/>
  <c r="AB280" i="20" s="1"/>
  <c r="F281" i="4"/>
  <c r="J281" i="20" l="1"/>
  <c r="I281" i="20"/>
  <c r="AB281" i="20"/>
  <c r="F282" i="4"/>
  <c r="J282" i="20" l="1"/>
  <c r="I282" i="20"/>
  <c r="F283" i="4"/>
  <c r="AB282" i="20"/>
  <c r="J283" i="20" l="1"/>
  <c r="I283" i="20"/>
  <c r="AB283" i="20"/>
  <c r="F284" i="4"/>
  <c r="J284" i="20" l="1"/>
  <c r="I284" i="20"/>
  <c r="AB284" i="20" s="1"/>
  <c r="F285" i="4"/>
  <c r="F286" i="4" s="1"/>
  <c r="F287" i="4" s="1"/>
  <c r="F288" i="4" s="1"/>
  <c r="F289" i="4" s="1"/>
  <c r="F290" i="4" s="1"/>
  <c r="F291" i="4" s="1"/>
  <c r="F292" i="4" s="1"/>
  <c r="F293" i="4" s="1"/>
</calcChain>
</file>

<file path=xl/sharedStrings.xml><?xml version="1.0" encoding="utf-8"?>
<sst xmlns="http://schemas.openxmlformats.org/spreadsheetml/2006/main" count="3240" uniqueCount="1713">
  <si>
    <t>西暦</t>
    <rPh sb="0" eb="2">
      <t>セイレキ</t>
    </rPh>
    <phoneticPr fontId="3"/>
  </si>
  <si>
    <t>年号</t>
    <rPh sb="0" eb="2">
      <t>ネンゴウ</t>
    </rPh>
    <phoneticPr fontId="3"/>
  </si>
  <si>
    <t>和暦</t>
    <rPh sb="0" eb="2">
      <t>ワレキ</t>
    </rPh>
    <phoneticPr fontId="13"/>
  </si>
  <si>
    <t>期</t>
    <rPh sb="0" eb="1">
      <t>キ</t>
    </rPh>
    <phoneticPr fontId="3"/>
  </si>
  <si>
    <t>年数</t>
    <rPh sb="0" eb="2">
      <t>ネンスウ</t>
    </rPh>
    <phoneticPr fontId="3"/>
  </si>
  <si>
    <t>会長</t>
    <rPh sb="0" eb="2">
      <t>カイチョウ</t>
    </rPh>
    <phoneticPr fontId="3"/>
  </si>
  <si>
    <t>ペタンク大会</t>
    <rPh sb="4" eb="6">
      <t>タイカイ</t>
    </rPh>
    <phoneticPr fontId="3"/>
  </si>
  <si>
    <t>インディアカ大会</t>
    <rPh sb="6" eb="8">
      <t>タイカイ</t>
    </rPh>
    <phoneticPr fontId="3"/>
  </si>
  <si>
    <t>ミニキャンプ</t>
    <phoneticPr fontId="13"/>
  </si>
  <si>
    <t>新羽
サマーフェスティバル</t>
    <rPh sb="0" eb="2">
      <t>ニッパ</t>
    </rPh>
    <phoneticPr fontId="13"/>
  </si>
  <si>
    <t>健民祭</t>
    <rPh sb="0" eb="3">
      <t>ケンミンサイ</t>
    </rPh>
    <phoneticPr fontId="3"/>
  </si>
  <si>
    <t>健民祭 優勝</t>
    <rPh sb="0" eb="3">
      <t>ケンミンサイ</t>
    </rPh>
    <rPh sb="4" eb="6">
      <t>ユウショウ</t>
    </rPh>
    <phoneticPr fontId="3"/>
  </si>
  <si>
    <t>グラウンドゴルフ大会</t>
    <rPh sb="8" eb="10">
      <t>タイカイ</t>
    </rPh>
    <phoneticPr fontId="3"/>
  </si>
  <si>
    <t>少年少女スポーツ大会</t>
    <rPh sb="0" eb="2">
      <t>ショウネン</t>
    </rPh>
    <rPh sb="2" eb="4">
      <t>ショウジョ</t>
    </rPh>
    <rPh sb="8" eb="10">
      <t>タイカイ</t>
    </rPh>
    <phoneticPr fontId="3"/>
  </si>
  <si>
    <t>区ペタンク大会</t>
    <rPh sb="0" eb="1">
      <t>ク</t>
    </rPh>
    <rPh sb="5" eb="7">
      <t>タイカイ</t>
    </rPh>
    <phoneticPr fontId="13"/>
  </si>
  <si>
    <t>区港北駅伝大会</t>
    <rPh sb="0" eb="1">
      <t>ク</t>
    </rPh>
    <rPh sb="1" eb="3">
      <t>コウホク</t>
    </rPh>
    <rPh sb="3" eb="5">
      <t>エキデン</t>
    </rPh>
    <rPh sb="5" eb="7">
      <t>タイカイ</t>
    </rPh>
    <phoneticPr fontId="3"/>
  </si>
  <si>
    <t>区民マラソン大会</t>
    <rPh sb="0" eb="2">
      <t>クミン</t>
    </rPh>
    <rPh sb="6" eb="8">
      <t>タイカイ</t>
    </rPh>
    <phoneticPr fontId="13"/>
  </si>
  <si>
    <t>自身の経験</t>
    <rPh sb="0" eb="2">
      <t>ジシン</t>
    </rPh>
    <rPh sb="3" eb="5">
      <t>ケイケン</t>
    </rPh>
    <phoneticPr fontId="13"/>
  </si>
  <si>
    <t>自身の役職等</t>
    <rPh sb="0" eb="2">
      <t>ジシン</t>
    </rPh>
    <rPh sb="3" eb="5">
      <t>ヤクショク</t>
    </rPh>
    <rPh sb="5" eb="6">
      <t>トウ</t>
    </rPh>
    <phoneticPr fontId="13"/>
  </si>
  <si>
    <t>備　　　考</t>
    <rPh sb="0" eb="1">
      <t>ビ</t>
    </rPh>
    <rPh sb="4" eb="5">
      <t>コウ</t>
    </rPh>
    <phoneticPr fontId="13"/>
  </si>
  <si>
    <t>昭和</t>
    <rPh sb="0" eb="2">
      <t>ショウワ</t>
    </rPh>
    <phoneticPr fontId="3"/>
  </si>
  <si>
    <t>年度</t>
    <rPh sb="0" eb="2">
      <t>ネンド</t>
    </rPh>
    <phoneticPr fontId="3"/>
  </si>
  <si>
    <t>10/10東京オリンピック開催</t>
    <rPh sb="5" eb="7">
      <t>トウキョウ</t>
    </rPh>
    <rPh sb="13" eb="15">
      <t>カイサイ</t>
    </rPh>
    <phoneticPr fontId="13"/>
  </si>
  <si>
    <t>中之久保</t>
    <rPh sb="0" eb="4">
      <t>ナカノクボ</t>
    </rPh>
    <phoneticPr fontId="11"/>
  </si>
  <si>
    <t>中之久保・北新羽</t>
    <rPh sb="0" eb="4">
      <t>ナカノクボ</t>
    </rPh>
    <rPh sb="5" eb="6">
      <t>キタ</t>
    </rPh>
    <rPh sb="6" eb="8">
      <t>ニッパ</t>
    </rPh>
    <phoneticPr fontId="11"/>
  </si>
  <si>
    <t>平成</t>
    <rPh sb="0" eb="2">
      <t>ヘイセイ</t>
    </rPh>
    <phoneticPr fontId="3"/>
  </si>
  <si>
    <t>大竹</t>
    <rPh sb="0" eb="2">
      <t>オオタケ</t>
    </rPh>
    <phoneticPr fontId="11"/>
  </si>
  <si>
    <t>北新羽</t>
    <rPh sb="0" eb="1">
      <t>キタ</t>
    </rPh>
    <rPh sb="1" eb="3">
      <t>ニッパ</t>
    </rPh>
    <phoneticPr fontId="11"/>
  </si>
  <si>
    <t>新羽町</t>
    <rPh sb="0" eb="2">
      <t>ニッパ</t>
    </rPh>
    <rPh sb="2" eb="3">
      <t>チョウ</t>
    </rPh>
    <phoneticPr fontId="11"/>
  </si>
  <si>
    <t>地区</t>
    <rPh sb="0" eb="2">
      <t>チク</t>
    </rPh>
    <phoneticPr fontId="13"/>
  </si>
  <si>
    <t>事務局</t>
    <rPh sb="0" eb="3">
      <t>ジムキョク</t>
    </rPh>
    <phoneticPr fontId="13"/>
  </si>
  <si>
    <t>南</t>
    <rPh sb="0" eb="1">
      <t>ミナミ</t>
    </rPh>
    <phoneticPr fontId="11"/>
  </si>
  <si>
    <t>副会長</t>
    <rPh sb="0" eb="3">
      <t>フクカイチョウ</t>
    </rPh>
    <phoneticPr fontId="13"/>
  </si>
  <si>
    <t>中央</t>
    <rPh sb="0" eb="2">
      <t>チュウオウ</t>
    </rPh>
    <phoneticPr fontId="11"/>
  </si>
  <si>
    <t>会長</t>
    <rPh sb="0" eb="2">
      <t>カイチョウ</t>
    </rPh>
    <phoneticPr fontId="13"/>
  </si>
  <si>
    <t>ミニキャンプ</t>
    <phoneticPr fontId="13"/>
  </si>
  <si>
    <t>サマーフェス</t>
    <phoneticPr fontId="13"/>
  </si>
  <si>
    <t>区民マラソン</t>
    <rPh sb="0" eb="2">
      <t>クミン</t>
    </rPh>
    <phoneticPr fontId="13"/>
  </si>
  <si>
    <t>区GG大会</t>
    <rPh sb="0" eb="1">
      <t>ク</t>
    </rPh>
    <rPh sb="3" eb="5">
      <t>タイカイ</t>
    </rPh>
    <phoneticPr fontId="13"/>
  </si>
  <si>
    <t>港北区関連</t>
    <rPh sb="0" eb="3">
      <t>コウホクク</t>
    </rPh>
    <rPh sb="3" eb="5">
      <t>カンレン</t>
    </rPh>
    <phoneticPr fontId="2"/>
  </si>
  <si>
    <t>連合町内会</t>
    <rPh sb="0" eb="2">
      <t>レンゴウ</t>
    </rPh>
    <rPh sb="2" eb="4">
      <t>チョウナイ</t>
    </rPh>
    <rPh sb="4" eb="5">
      <t>カイ</t>
    </rPh>
    <phoneticPr fontId="2"/>
  </si>
  <si>
    <t>新羽町合同敬老の集い</t>
    <rPh sb="0" eb="3">
      <t>ニッパチョウ</t>
    </rPh>
    <rPh sb="3" eb="5">
      <t>ゴウドウ</t>
    </rPh>
    <rPh sb="5" eb="7">
      <t>ケイロウ</t>
    </rPh>
    <rPh sb="8" eb="9">
      <t>ツド</t>
    </rPh>
    <phoneticPr fontId="2"/>
  </si>
  <si>
    <t>青少年指導員期</t>
    <rPh sb="0" eb="3">
      <t>セイショウネン</t>
    </rPh>
    <rPh sb="3" eb="6">
      <t>シドウイン</t>
    </rPh>
    <rPh sb="6" eb="7">
      <t>キ</t>
    </rPh>
    <phoneticPr fontId="3"/>
  </si>
  <si>
    <t>飯盒炊飯大会</t>
    <rPh sb="0" eb="2">
      <t>ハンゴウ</t>
    </rPh>
    <rPh sb="2" eb="4">
      <t>スイハン</t>
    </rPh>
    <rPh sb="4" eb="6">
      <t>タイカイ</t>
    </rPh>
    <phoneticPr fontId="2"/>
  </si>
  <si>
    <t>区ペットボトルロケット大会</t>
    <rPh sb="0" eb="1">
      <t>ク</t>
    </rPh>
    <rPh sb="11" eb="13">
      <t>タイカイ</t>
    </rPh>
    <phoneticPr fontId="13"/>
  </si>
  <si>
    <t>（目的）</t>
  </si>
  <si>
    <t>第1条　全市的に青少年指導員(以下「指導員」という。)を置き、地域社会における青少年の自主的活動とその育成組織活動を推進することにより、青少年の健全育成を図ることを目的とする。</t>
  </si>
  <si>
    <t>（任務）</t>
  </si>
  <si>
    <t>第2条　指導員は、地域における次に掲げる事項を主たる任務とし、これを推進する。</t>
  </si>
  <si>
    <t>　（1）　青少年の指導と団体の育成</t>
  </si>
  <si>
    <t>　（2）　青少年の育成にかかわる地域活動の推進</t>
  </si>
  <si>
    <t>　（3）　地域環境の整備と施設への協力活動</t>
  </si>
  <si>
    <t>　（4）　青少年に関する相談と愛護活動</t>
  </si>
  <si>
    <t>　（5）　勤労青少年の指導育成と福祉の増進</t>
  </si>
  <si>
    <t>（任期）</t>
  </si>
  <si>
    <t>（推薦）</t>
  </si>
  <si>
    <t>2　区長は、委嘱された指導員に変更が生じた場合は、その都度市長に報告し、新たに適任者を推薦するものとする。</t>
  </si>
  <si>
    <t>（委嘱）</t>
  </si>
  <si>
    <t>第５条　市長は、前条の規定により区長が推薦した者の中から指導員として委嘱し、同時に知事に対し、神奈川県青少年指導員として推薦する。</t>
  </si>
  <si>
    <t>（区協議会と地区協議会）</t>
  </si>
  <si>
    <t>第6条　指導員活動の効果的推進と指導員相互の連絡調整をはかるため、区に協議会（以下「区協議会」という。)を置き、適宜協議会を開催するものとする。なお、区協議会の円滑なる運営をはかるため、部会若しくは地区協議会を置くことができる。</t>
  </si>
  <si>
    <t>2　区協議会の事務局を、区総務部地域振興課に置く。</t>
  </si>
  <si>
    <t>（指導計画の作成）</t>
  </si>
  <si>
    <t>第7条　区協議会は、第2条の規定に基づき、年間計画を作成しなければならない。</t>
  </si>
  <si>
    <t>（活動経費）</t>
  </si>
  <si>
    <t>第8条　市長は、区協議会の活動に対し、予算の範囲内で経費を支出するものとする。</t>
  </si>
  <si>
    <t>（市協議会）</t>
  </si>
  <si>
    <t>第9条　各区協議会の効果的な活動の推進と、相互の連絡調整を図るため、市に協議会（以下「市協議会」という。）を置き、適宜協議会を開催するものとする。</t>
  </si>
  <si>
    <t>2　市協議会は、区協議会の代表者をもって組織し、事務局をこども青少年局青少年部青少年育成課に置く。</t>
  </si>
  <si>
    <t>（その他）</t>
  </si>
  <si>
    <t>第10条　その他必要な事項は別に定める。</t>
  </si>
  <si>
    <t>　　附　則</t>
  </si>
  <si>
    <t>　この要綱は平成15年4月1日から施行する。</t>
  </si>
  <si>
    <t>この要綱は平成16年4月1日から施行する。</t>
  </si>
  <si>
    <t>　この要綱は平成17年11月4日から施行する。</t>
  </si>
  <si>
    <t>　　附　則　</t>
  </si>
  <si>
    <t>　この要綱は平成18年4月1日から施行する。</t>
  </si>
  <si>
    <t>大谷佐一</t>
    <rPh sb="0" eb="2">
      <t>オオタニ</t>
    </rPh>
    <rPh sb="2" eb="4">
      <t>サイチ</t>
    </rPh>
    <phoneticPr fontId="2"/>
  </si>
  <si>
    <t>中山幹夫</t>
    <rPh sb="0" eb="2">
      <t>ナカヤマ</t>
    </rPh>
    <rPh sb="2" eb="4">
      <t>ミキオ</t>
    </rPh>
    <phoneticPr fontId="2"/>
  </si>
  <si>
    <t>塩山良三</t>
    <rPh sb="0" eb="2">
      <t>シオヤマ</t>
    </rPh>
    <rPh sb="2" eb="4">
      <t>リョウゾウ</t>
    </rPh>
    <phoneticPr fontId="2"/>
  </si>
  <si>
    <t>青少年指導員</t>
    <rPh sb="0" eb="3">
      <t>セイショウネン</t>
    </rPh>
    <rPh sb="3" eb="6">
      <t>シドウイン</t>
    </rPh>
    <phoneticPr fontId="2"/>
  </si>
  <si>
    <t>子ども会</t>
    <rPh sb="0" eb="1">
      <t>コ</t>
    </rPh>
    <rPh sb="3" eb="4">
      <t>カイ</t>
    </rPh>
    <phoneticPr fontId="2"/>
  </si>
  <si>
    <t>金子米太郎</t>
  </si>
  <si>
    <t>長澤　茂</t>
    <rPh sb="0" eb="2">
      <t>ナガサワ</t>
    </rPh>
    <rPh sb="3" eb="4">
      <t>シゲル</t>
    </rPh>
    <phoneticPr fontId="2"/>
  </si>
  <si>
    <t>松村清見</t>
    <rPh sb="0" eb="2">
      <t>マツムラ</t>
    </rPh>
    <rPh sb="2" eb="4">
      <t>キヨミ</t>
    </rPh>
    <phoneticPr fontId="2"/>
  </si>
  <si>
    <t>望月俊一</t>
    <rPh sb="0" eb="2">
      <t>モチヅキ</t>
    </rPh>
    <rPh sb="2" eb="4">
      <t>シュンイチ</t>
    </rPh>
    <phoneticPr fontId="2"/>
  </si>
  <si>
    <t>中山明子</t>
    <rPh sb="0" eb="2">
      <t>ナカヤマ</t>
    </rPh>
    <rPh sb="2" eb="4">
      <t>アキコ</t>
    </rPh>
    <phoneticPr fontId="2"/>
  </si>
  <si>
    <t>小松賢吉</t>
    <rPh sb="0" eb="2">
      <t>コマツ</t>
    </rPh>
    <rPh sb="2" eb="4">
      <t>ケンキチ</t>
    </rPh>
    <phoneticPr fontId="2"/>
  </si>
  <si>
    <t>小松賢吉</t>
    <rPh sb="0" eb="2">
      <t>コマツ</t>
    </rPh>
    <rPh sb="2" eb="4">
      <t>ケンキチ</t>
    </rPh>
    <phoneticPr fontId="13"/>
  </si>
  <si>
    <t>川向隆次</t>
    <rPh sb="0" eb="2">
      <t>カワム</t>
    </rPh>
    <rPh sb="2" eb="4">
      <t>タカツグ</t>
    </rPh>
    <phoneticPr fontId="13"/>
  </si>
  <si>
    <t>堀内　猛</t>
    <rPh sb="0" eb="2">
      <t>ホリウチ</t>
    </rPh>
    <rPh sb="3" eb="4">
      <t>タケシ</t>
    </rPh>
    <phoneticPr fontId="13"/>
  </si>
  <si>
    <t>和田国紘</t>
    <rPh sb="0" eb="2">
      <t>ワダ</t>
    </rPh>
    <phoneticPr fontId="13"/>
  </si>
  <si>
    <t>中山幹夫</t>
    <rPh sb="0" eb="2">
      <t>ナカヤマ</t>
    </rPh>
    <rPh sb="2" eb="4">
      <t>ミキオ</t>
    </rPh>
    <phoneticPr fontId="2"/>
  </si>
  <si>
    <t>飯島正夫</t>
    <rPh sb="0" eb="2">
      <t>イイジマ</t>
    </rPh>
    <rPh sb="2" eb="4">
      <t>マサオ</t>
    </rPh>
    <phoneticPr fontId="2"/>
  </si>
  <si>
    <t>中山文雄</t>
    <rPh sb="0" eb="2">
      <t>ナカヤマ</t>
    </rPh>
    <rPh sb="2" eb="4">
      <t>フミオ</t>
    </rPh>
    <phoneticPr fontId="2"/>
  </si>
  <si>
    <t>大森洋一</t>
    <rPh sb="0" eb="2">
      <t>オオモリ</t>
    </rPh>
    <rPh sb="2" eb="4">
      <t>ヨウイチ</t>
    </rPh>
    <phoneticPr fontId="2"/>
  </si>
  <si>
    <t>磯部秀夫</t>
    <rPh sb="0" eb="2">
      <t>イソベ</t>
    </rPh>
    <rPh sb="2" eb="4">
      <t>ヒデオ</t>
    </rPh>
    <phoneticPr fontId="2"/>
  </si>
  <si>
    <t>高橋　稔</t>
    <rPh sb="0" eb="2">
      <t>タカハシ</t>
    </rPh>
    <rPh sb="3" eb="4">
      <t>ミノル</t>
    </rPh>
    <phoneticPr fontId="2"/>
  </si>
  <si>
    <t>豊岡　修</t>
    <rPh sb="0" eb="2">
      <t>トヨオカ</t>
    </rPh>
    <rPh sb="3" eb="4">
      <t>オサム</t>
    </rPh>
    <phoneticPr fontId="2"/>
  </si>
  <si>
    <t>神澤　誠</t>
    <rPh sb="0" eb="2">
      <t>カンザワ</t>
    </rPh>
    <rPh sb="3" eb="4">
      <t>マコト</t>
    </rPh>
    <phoneticPr fontId="2"/>
  </si>
  <si>
    <t>西山　一</t>
    <rPh sb="0" eb="2">
      <t>ニシヤマ</t>
    </rPh>
    <rPh sb="3" eb="4">
      <t>ハジメ</t>
    </rPh>
    <phoneticPr fontId="2"/>
  </si>
  <si>
    <t>中山　宏</t>
    <rPh sb="0" eb="2">
      <t>ナカヤマ</t>
    </rPh>
    <rPh sb="3" eb="4">
      <t>ヒロシ</t>
    </rPh>
    <phoneticPr fontId="2"/>
  </si>
  <si>
    <t>白岩金男</t>
    <rPh sb="0" eb="2">
      <t>シライワ</t>
    </rPh>
    <rPh sb="2" eb="4">
      <t>カネオ</t>
    </rPh>
    <phoneticPr fontId="2"/>
  </si>
  <si>
    <t>体育指導・スポーツ推進委員</t>
    <rPh sb="0" eb="2">
      <t>タイイク</t>
    </rPh>
    <rPh sb="2" eb="4">
      <t>シドウ</t>
    </rPh>
    <rPh sb="9" eb="11">
      <t>スイシン</t>
    </rPh>
    <rPh sb="11" eb="13">
      <t>イイン</t>
    </rPh>
    <phoneticPr fontId="2"/>
  </si>
  <si>
    <t>横浜市青少年指導員要綱</t>
    <phoneticPr fontId="2"/>
  </si>
  <si>
    <t>年数</t>
    <rPh sb="0" eb="2">
      <t>ネンスウ</t>
    </rPh>
    <phoneticPr fontId="2"/>
  </si>
  <si>
    <t>新羽地区民生児童委員協議会会長</t>
    <rPh sb="13" eb="15">
      <t>カイチョウ</t>
    </rPh>
    <phoneticPr fontId="3"/>
  </si>
  <si>
    <t>新羽地区社会福祉協議会会長</t>
    <rPh sb="0" eb="2">
      <t>ニッパ</t>
    </rPh>
    <rPh sb="2" eb="4">
      <t>チク</t>
    </rPh>
    <rPh sb="4" eb="6">
      <t>シャカイ</t>
    </rPh>
    <rPh sb="6" eb="8">
      <t>フクシ</t>
    </rPh>
    <rPh sb="8" eb="11">
      <t>キョウギカイ</t>
    </rPh>
    <rPh sb="11" eb="13">
      <t>カイチョウ</t>
    </rPh>
    <phoneticPr fontId="3"/>
  </si>
  <si>
    <t>新羽町連合町内会会長</t>
    <rPh sb="0" eb="3">
      <t>ニッパチョウ</t>
    </rPh>
    <rPh sb="3" eb="5">
      <t>レンゴウ</t>
    </rPh>
    <rPh sb="5" eb="7">
      <t>チョウナイ</t>
    </rPh>
    <rPh sb="7" eb="8">
      <t>カイ</t>
    </rPh>
    <rPh sb="8" eb="10">
      <t>カイチョウ</t>
    </rPh>
    <phoneticPr fontId="3"/>
  </si>
  <si>
    <t>新羽連合子ども会育成連絡協議会会長</t>
    <rPh sb="0" eb="2">
      <t>ニッパ</t>
    </rPh>
    <rPh sb="2" eb="4">
      <t>レンゴウ</t>
    </rPh>
    <rPh sb="4" eb="5">
      <t>コ</t>
    </rPh>
    <rPh sb="7" eb="8">
      <t>カイ</t>
    </rPh>
    <rPh sb="8" eb="10">
      <t>イクセイ</t>
    </rPh>
    <rPh sb="10" eb="12">
      <t>レンラク</t>
    </rPh>
    <rPh sb="12" eb="15">
      <t>キョウギカイ</t>
    </rPh>
    <rPh sb="15" eb="17">
      <t>カイチョウ</t>
    </rPh>
    <phoneticPr fontId="3"/>
  </si>
  <si>
    <t>新羽町の情報発信</t>
    <rPh sb="0" eb="2">
      <t>ニッパ</t>
    </rPh>
    <rPh sb="2" eb="3">
      <t>チョウ</t>
    </rPh>
    <rPh sb="4" eb="6">
      <t>ジョウホウ</t>
    </rPh>
    <rPh sb="6" eb="8">
      <t>ハッシン</t>
    </rPh>
    <phoneticPr fontId="3"/>
  </si>
  <si>
    <t>新羽町のホームページ（メニュー）</t>
  </si>
  <si>
    <t>新羽町のブログ</t>
    <rPh sb="0" eb="2">
      <t>ニッパ</t>
    </rPh>
    <rPh sb="2" eb="3">
      <t>チョウ</t>
    </rPh>
    <phoneticPr fontId="3"/>
  </si>
  <si>
    <t>http://nippacho.blog.fc2.com/</t>
  </si>
  <si>
    <t>新羽町のfacebook</t>
  </si>
  <si>
    <t>新羽町のTwitter</t>
    <phoneticPr fontId="3"/>
  </si>
  <si>
    <t>https://twitter.com/nippa_cho</t>
    <phoneticPr fontId="3"/>
  </si>
  <si>
    <t>http://www.facebook.com/nippacho</t>
    <phoneticPr fontId="3"/>
  </si>
  <si>
    <t>規則第36号</t>
  </si>
  <si>
    <t>〔横浜市体育指導委員規則〕をここに公布する。</t>
  </si>
  <si>
    <t>(平23規則74・改称)</t>
  </si>
  <si>
    <t>(趣旨)</t>
  </si>
  <si>
    <t>(平23規則74・一部改正)</t>
  </si>
  <si>
    <t>(職務)</t>
  </si>
  <si>
    <t>第2条　委員は、市民のスポーツの推進のため、次に掲げる職務を行う。</t>
  </si>
  <si>
    <t>(1)　スポーツの推進のための事業の実施に係る連絡調整及び協力を行うこと。</t>
  </si>
  <si>
    <t>(2)　スポーツの実技の指導及び助言を行うこと。</t>
  </si>
  <si>
    <t>(3)　スポーツ活動の促進のための組織の育成及び拡充を図ること。</t>
  </si>
  <si>
    <t>(4)　前3号に掲げるもののほか、スポーツの推進のための指導及び助言を行うこと。</t>
  </si>
  <si>
    <t>(任期)</t>
  </si>
  <si>
    <t>第3条　委員の任期は、2年とする。ただし、補欠の委員の任期は、前任者の残任期間とする。</t>
  </si>
  <si>
    <t>2　委員は、再任されることができる。</t>
  </si>
  <si>
    <t>3　市長は、必要と認めるときは、任期中であっても委員を解嘱することができる。</t>
  </si>
  <si>
    <t>(服務)</t>
  </si>
  <si>
    <t>第4条　委員は、その職務を遂行するに当たり、相互に密接な連絡をし、協力しなければならない。</t>
  </si>
  <si>
    <t>2　委員は、その職の信用を傷つけ、又はその職全体の不名誉となるような行為をしてはならない。</t>
  </si>
  <si>
    <t>(研修)</t>
  </si>
  <si>
    <t>第5条　委員は、常にその職務を行うために必要な知識及び技術の修得に努めなければならない。</t>
  </si>
  <si>
    <t>(地区協議会)</t>
  </si>
  <si>
    <t>第6条　市長が別に定める区域の委員相互の連絡及び協議を行うため、当該区域ごとに地区スポーツ推進委員連絡協議会(以下「地区協議会」という。)を置く。</t>
  </si>
  <si>
    <t>2　地区協議会は、前項の区域内の委員をもって組織する。</t>
  </si>
  <si>
    <t>3　地区協議会に会長を置き、その構成員の互選により定める。</t>
  </si>
  <si>
    <t>4　前項の会長は、地区協議会の会議を主宰する。</t>
  </si>
  <si>
    <t>(区協議会)</t>
  </si>
  <si>
    <t>2　区協議会は、区の区域内の地区協議会の会長をもって組織する。</t>
  </si>
  <si>
    <t>3　区協議会に会長を置き、その構成員の互選により定める。</t>
  </si>
  <si>
    <t>4　前項の会長は、区協議会の会議を主宰する。</t>
  </si>
  <si>
    <t>(市協議会)</t>
  </si>
  <si>
    <t>2　市協議会は、区協議会の会長をもって組織する。</t>
  </si>
  <si>
    <t>3　市協議会に会長を置き、その構成員の互選により定める。</t>
  </si>
  <si>
    <t>4　前項の会長は、市協議会の会議を主宰する。</t>
  </si>
  <si>
    <t>(地区協議会等への関係職員の出席)</t>
  </si>
  <si>
    <t>(委任)</t>
  </si>
  <si>
    <t>第10条　この規則の施行に関し必要な事項は、市民局長が定める。</t>
  </si>
  <si>
    <t>(平22規則29・一部改正)</t>
  </si>
  <si>
    <t>附　則</t>
  </si>
  <si>
    <t>(施行期日)</t>
  </si>
  <si>
    <t>1　この規則は、平成20年4月1日から施行する。</t>
  </si>
  <si>
    <t>(経過措置)</t>
  </si>
  <si>
    <t>附　則(平成22年3月規則第29号)抄</t>
  </si>
  <si>
    <t>1　この規則は、平成22年4月1日から施行する。</t>
  </si>
  <si>
    <t>6　この規則の施行の際現に決裁処理の過程にある事案の処理については、なお従前の例による。</t>
  </si>
  <si>
    <t>附　則(平成23年8月規則第74号)</t>
  </si>
  <si>
    <t>1　この規則は、公布の日から施行する。</t>
  </si>
  <si>
    <t>2　この規則の施行後最初に任命する体育指導委員の任期は、第3条第1項の規定にかかわらず、平成21年3月31日までとする。</t>
  </si>
  <si>
    <t>横浜市スポーツ推進委員について</t>
    <rPh sb="0" eb="3">
      <t>ヨコハマシ</t>
    </rPh>
    <rPh sb="7" eb="9">
      <t>スイシン</t>
    </rPh>
    <rPh sb="9" eb="11">
      <t>イイン</t>
    </rPh>
    <phoneticPr fontId="3"/>
  </si>
  <si>
    <t>　スポーツ推進委員は、横浜市長から委嘱される非常勤の特別職公務員です。</t>
    <phoneticPr fontId="3"/>
  </si>
  <si>
    <t xml:space="preserve">○沿革 </t>
  </si>
  <si>
    <t xml:space="preserve">  昭和２５年 全国に先がけて「横浜市健民体育指導員」制度が発足する。   </t>
    <phoneticPr fontId="13"/>
  </si>
  <si>
    <t xml:space="preserve">  昭和３６年 「スポーツ振興法」が制定され、体育指導委員の位置づけ、役割が明確にされる。   </t>
    <phoneticPr fontId="13"/>
  </si>
  <si>
    <t xml:space="preserve">  昭和３８年 「横浜市体育指導委員規則」を制定し、職務内容等を決定した。   </t>
  </si>
  <si>
    <t xml:space="preserve">  ＜現在＞ </t>
  </si>
  <si>
    <t xml:space="preserve"> 第３０期委嘱（平成２７年４月１日～平成２９年３月３１日）</t>
    <phoneticPr fontId="13"/>
  </si>
  <si>
    <t xml:space="preserve"> 第３１期委嘱（平成２９年４月１日～平成３１年３月３１日）</t>
    <phoneticPr fontId="13"/>
  </si>
  <si>
    <t>○選出方法等</t>
  </si>
  <si>
    <t xml:space="preserve">　報酬    なし   </t>
    <phoneticPr fontId="11"/>
  </si>
  <si>
    <t>○職務</t>
  </si>
  <si>
    <t>　住民に対してスポーツ・レクリエーションについての理解と関心を高めるための普及活動を図ります。</t>
    <phoneticPr fontId="13"/>
  </si>
  <si>
    <t xml:space="preserve">（地区健民祭や運動会等の実施） </t>
    <phoneticPr fontId="11"/>
  </si>
  <si>
    <t>　地域の人たちのスポーツ・レクリエーション活動の促進のための組織の育成・指導を図ります。</t>
    <phoneticPr fontId="13"/>
  </si>
  <si>
    <t xml:space="preserve">（総合型地域スポーツクラブや学校開放への協力） </t>
    <phoneticPr fontId="11"/>
  </si>
  <si>
    <t>　市・区・地区スポーツ・レクリエーション振興事業の参画し、その推進を図ります。</t>
    <phoneticPr fontId="13"/>
  </si>
  <si>
    <t xml:space="preserve">（横浜マラソンへの運営協力や各区マラソン大会・水泳教室などの運営） </t>
    <phoneticPr fontId="11"/>
  </si>
  <si>
    <t>　各種スポーツ・レクリエーション団体その他関係団体の事業について協力します。</t>
    <phoneticPr fontId="13"/>
  </si>
  <si>
    <t xml:space="preserve">（区体育協会の事業への協力） </t>
    <phoneticPr fontId="11"/>
  </si>
  <si>
    <t xml:space="preserve">　後継指導者の育成・発掘を図ります。 </t>
    <phoneticPr fontId="13"/>
  </si>
  <si>
    <t>３　スポーツ推進委員は、非常勤とする。</t>
  </si>
  <si>
    <t>新羽地区スポーツ推進委員について</t>
    <rPh sb="0" eb="2">
      <t>ニッパ</t>
    </rPh>
    <rPh sb="2" eb="4">
      <t>チク</t>
    </rPh>
    <rPh sb="8" eb="10">
      <t>スイシン</t>
    </rPh>
    <rPh sb="10" eb="12">
      <t>イイン</t>
    </rPh>
    <phoneticPr fontId="3"/>
  </si>
  <si>
    <t xml:space="preserve">　平成21年に「新羽地区体育指導委員連絡協議会の運営及び活動に関する規約」を制定し、「連合の体育指導委員」を「主に新羽地区内を拠点に活動する新羽地区体育指導委員（以下「地区体指」と言う。）」と規定して身分を明らかにしました。
</t>
    <rPh sb="1" eb="3">
      <t>ヘイセイ</t>
    </rPh>
    <rPh sb="5" eb="6">
      <t>ネン</t>
    </rPh>
    <rPh sb="38" eb="40">
      <t>セイテイ</t>
    </rPh>
    <rPh sb="96" eb="98">
      <t>キテイ</t>
    </rPh>
    <rPh sb="100" eb="102">
      <t>ミブン</t>
    </rPh>
    <rPh sb="103" eb="104">
      <t>アキ</t>
    </rPh>
    <phoneticPr fontId="3"/>
  </si>
  <si>
    <t xml:space="preserve">　以後、地区体指（連合の体育指導委員）は、新羽町連合町内会長から委嘱されて活動しています。
</t>
    <rPh sb="1" eb="3">
      <t>イゴ</t>
    </rPh>
    <rPh sb="4" eb="6">
      <t>チク</t>
    </rPh>
    <rPh sb="6" eb="8">
      <t>タイシ</t>
    </rPh>
    <rPh sb="9" eb="11">
      <t>レンゴウ</t>
    </rPh>
    <rPh sb="12" eb="14">
      <t>タイイク</t>
    </rPh>
    <rPh sb="14" eb="16">
      <t>シドウ</t>
    </rPh>
    <rPh sb="16" eb="18">
      <t>イイン</t>
    </rPh>
    <rPh sb="21" eb="23">
      <t>ニッパ</t>
    </rPh>
    <rPh sb="23" eb="24">
      <t>チョウ</t>
    </rPh>
    <rPh sb="24" eb="26">
      <t>レンゴウ</t>
    </rPh>
    <rPh sb="26" eb="28">
      <t>チョウナイ</t>
    </rPh>
    <rPh sb="28" eb="30">
      <t>カイチョウ</t>
    </rPh>
    <rPh sb="32" eb="34">
      <t>イショク</t>
    </rPh>
    <rPh sb="37" eb="39">
      <t>カツドウ</t>
    </rPh>
    <phoneticPr fontId="3"/>
  </si>
  <si>
    <t xml:space="preserve">　横浜市スポーツ推進委員は、昭和25年に全国に先がけて「横浜市健民体育指導員」制度が発足したことに始まります。
</t>
    <phoneticPr fontId="3"/>
  </si>
  <si>
    <t xml:space="preserve">　平成32(2020)年の東京オリンピック開催が決定したことから、平成23年に「スポーツ振興法」を見直し「スポーツ基本法」に格上げして制定されたことに伴い、「横浜市体育指導委員」から「横浜市スポーツ推進委員」に名称が変更され、「横浜市スポーツ推進委員規則」が制定されました。
</t>
    <rPh sb="1" eb="3">
      <t>ヘイセイ</t>
    </rPh>
    <phoneticPr fontId="3"/>
  </si>
  <si>
    <t xml:space="preserve">  平成２３年 スポーツ基本法制定に伴い、横浜市体育指導委員から横浜市スポーツ推進委員に名称変更。「横浜市スポーツ推進委員規則」制定。
</t>
    <phoneticPr fontId="13"/>
  </si>
  <si>
    <t xml:space="preserve">　年齢 再任者は改選期日現在７０歳未満の人。新任者は改選期日現在原則６０歳未満の人。（改選期日は改選年度の４月１日現在です。）   
</t>
    <phoneticPr fontId="11"/>
  </si>
  <si>
    <t>民生委員・児童委員・主任児童委員</t>
    <rPh sb="0" eb="2">
      <t>ミンセイ</t>
    </rPh>
    <rPh sb="2" eb="4">
      <t>イイン</t>
    </rPh>
    <rPh sb="5" eb="7">
      <t>ジドウ</t>
    </rPh>
    <rPh sb="7" eb="9">
      <t>イイン</t>
    </rPh>
    <rPh sb="10" eb="12">
      <t>シュニン</t>
    </rPh>
    <rPh sb="12" eb="14">
      <t>ジドウ</t>
    </rPh>
    <rPh sb="14" eb="16">
      <t>イイン</t>
    </rPh>
    <phoneticPr fontId="3"/>
  </si>
  <si>
    <t xml:space="preserve">　厚生労働大臣から委嘱される非常勤の特別職公務員です。地域住民の福祉や生活援助活動など、地域福祉の推進役として相談援助活動や行政・専門機関との連絡調整などの活動をします。
</t>
    <rPh sb="1" eb="3">
      <t>コウセイ</t>
    </rPh>
    <rPh sb="3" eb="5">
      <t>ロウドウ</t>
    </rPh>
    <rPh sb="5" eb="7">
      <t>ダイジン</t>
    </rPh>
    <rPh sb="9" eb="11">
      <t>イショク</t>
    </rPh>
    <rPh sb="27" eb="29">
      <t>チイキ</t>
    </rPh>
    <rPh sb="29" eb="31">
      <t>ジュウミン</t>
    </rPh>
    <rPh sb="32" eb="34">
      <t>フクシ</t>
    </rPh>
    <rPh sb="35" eb="37">
      <t>セイカツ</t>
    </rPh>
    <rPh sb="37" eb="39">
      <t>エンジョ</t>
    </rPh>
    <rPh sb="39" eb="41">
      <t>カツドウ</t>
    </rPh>
    <rPh sb="44" eb="46">
      <t>チイキ</t>
    </rPh>
    <rPh sb="46" eb="48">
      <t>フクシ</t>
    </rPh>
    <rPh sb="49" eb="52">
      <t>スイシンヤク</t>
    </rPh>
    <rPh sb="55" eb="57">
      <t>ソウダン</t>
    </rPh>
    <rPh sb="57" eb="59">
      <t>エンジョ</t>
    </rPh>
    <rPh sb="59" eb="61">
      <t>カツドウ</t>
    </rPh>
    <rPh sb="62" eb="64">
      <t>ギョウセイ</t>
    </rPh>
    <rPh sb="65" eb="67">
      <t>センモン</t>
    </rPh>
    <rPh sb="67" eb="69">
      <t>キカン</t>
    </rPh>
    <rPh sb="71" eb="73">
      <t>レンラク</t>
    </rPh>
    <rPh sb="73" eb="75">
      <t>チョウセイ</t>
    </rPh>
    <rPh sb="78" eb="80">
      <t>カツドウ</t>
    </rPh>
    <phoneticPr fontId="3"/>
  </si>
  <si>
    <t>青少年指導員について</t>
    <rPh sb="0" eb="3">
      <t>セイショウネン</t>
    </rPh>
    <rPh sb="3" eb="6">
      <t>シドウイン</t>
    </rPh>
    <phoneticPr fontId="3"/>
  </si>
  <si>
    <t xml:space="preserve">　青少年指導員は、戦後の「児童愛護班活動」「校外生活指導者」を経て昭和36年から置かれていた「地区少年指導員」制度の幅を広げ、昭和43年から「青少年指導員」という名称で活動している制度です。
</t>
    <phoneticPr fontId="3"/>
  </si>
  <si>
    <t xml:space="preserve">　地域の青少年健全育成活動の中心的な存在として、レクリエーションやスポーツ活動のほか、青少年に望ましい地域づくりのためのパトロールや社会環境調査、あいさつ運動、青少年指導者の育成など、地域の実情に応じたさまざまな活動を自治組織や青少年関係団体と連携して行っています。
</t>
    <phoneticPr fontId="2"/>
  </si>
  <si>
    <t xml:space="preserve">　近年、地域の人間関係が希薄化している中で、青少年指導員の活動がますます重要となっていることから、平成22年10月の条例改正により、神奈川県青少年保護育成条例に位置づけられました。
</t>
    <phoneticPr fontId="2"/>
  </si>
  <si>
    <t>掲載日：2016年6月23日</t>
  </si>
  <si>
    <t>神奈川県青少年保護育成条例（昭和30年１月４日条例第１号）</t>
  </si>
  <si>
    <t>目次</t>
  </si>
  <si>
    <t>第１章　総則（第１条～第８条）</t>
  </si>
  <si>
    <t>第２章　青少年を取り巻く社会環境の整備の促進等（第９条～第23条）</t>
  </si>
  <si>
    <t>第３章　青少年の健全な育成を阻害するおそれのある行為の制限等（第24条～第34条）</t>
  </si>
  <si>
    <t>第４章　青少年の健全な育成のためのインターネット利用環境の整備の促進等（第35条～第41条）</t>
  </si>
  <si>
    <t>第５章　関係者等の協力等（第42条～第49条）</t>
  </si>
  <si>
    <t>第６章　神奈川県児童福祉審議会への諮問等（第50条）</t>
  </si>
  <si>
    <t>第７章　雑則（第51条・第52条）</t>
  </si>
  <si>
    <t>第８章　罰則（第53条～第55条）</t>
  </si>
  <si>
    <t>附則</t>
  </si>
  <si>
    <t>第１章　総則</t>
  </si>
  <si>
    <t>第１条　この条例は、青少年の健全な育成について、基本理念を定め、並びに県、保護者、県民及び事業者の責務を明らかにするとともに、青少年を取り巻く社会環境の整備を促進し、及び青少年の健全な育成を阻害するおそれのある行為を防止することにより、青少年の健全な育成を図ることを目的とする。</t>
  </si>
  <si>
    <t>（基本理念）</t>
  </si>
  <si>
    <t>第２条　すべての県民は、次に掲げる事項を基本理念とし、青少年の健全な育成に取り組むものとする。</t>
  </si>
  <si>
    <t>(１)　青少年は、健全に成長し、自立した社会の一員となる存在であること。</t>
  </si>
  <si>
    <t>(２)　県民は、青少年への影響を意識して行動すること。</t>
  </si>
  <si>
    <t>(３)　社会全体の協力により、青少年を守り、支え及び育てる必要があること。</t>
  </si>
  <si>
    <t>（県の責務）</t>
  </si>
  <si>
    <t>第３条　県は、青少年の健全な育成に関する総合的な施策を策定し、及び実施する責務を有する。</t>
  </si>
  <si>
    <t>２　県は、前項の施策について、国、市町村その他関係機関及び関係団体と連携し、及び協力して実施するよう努めなければならない。</t>
  </si>
  <si>
    <t>３　県は、広報活動の充実その他の必要な施策を通じて、青少年の健全な育成に関し、保護者等が相談しやすい環境を醸成し、及び県民の理解を深めるとともに、県民が自主的に行う青少年の健全な育成に関する活動の支援に努めなければならない。</t>
  </si>
  <si>
    <t>（保護者の責務）</t>
  </si>
  <si>
    <t>第４条　保護者は、青少年の健全な育成についての第一義的責任を有するという自覚の下に、青少年の規範意識を養うとともに、青少年が基本的な生活習慣を身に付けることができるよう努めなければならない。</t>
  </si>
  <si>
    <t>（県民の責務）</t>
  </si>
  <si>
    <t>第５条　県民は、青少年の健全な育成についての理解を深めるとともに、相互に協力して地域の青少年の健全な育成に努めなければならない。</t>
  </si>
  <si>
    <t>２　県民は、県が実施する青少年の健全な育成に関する施策に協力するよう努めなければならない。</t>
  </si>
  <si>
    <t>（事業者の責務）</t>
  </si>
  <si>
    <t>第６条　事業者は、青少年の健全な育成についての理解を深め、事業活動を行うに際しては、青少年を取り巻く社会環境の整備及び青少年の健全な育成を阻害するおそれのある行為の防止に自主的かつ積極的に取り組むよう努めなければならない。</t>
  </si>
  <si>
    <t>２　事業者は、県が実施する青少年の健全な育成に関する施策に協力するよう努めなければならない。</t>
  </si>
  <si>
    <t>（定義）</t>
  </si>
  <si>
    <t>第７条　この条例において、次の各号に掲げる用語の意義は、当該各号に定めるところによる。</t>
  </si>
  <si>
    <t>(１)　青少年　満18歳に達するまでの者（婚姻により成年に達したものとみなされる者を除く。）をいう。</t>
  </si>
  <si>
    <t>(２)　保護者　親権を行う者、未成年後見人、児童福祉法（昭和22年法律第164号）第７条第１項に規定する児童福祉施設の長その他の者で青少年を現に監督保護する者をいう。</t>
  </si>
  <si>
    <t>(３)　興行　映画、演劇、演芸、見せ物その他これらに類するもので規則で定めるものをいう。</t>
  </si>
  <si>
    <t>(４)　図書類　書籍、雑誌、文書、絵画、写真、録音盤及びビデオテープ、ビデオディスク、録音テープ、フロッピーディスク、シー・ディー・ロムその他の電磁的記録（電子的方式、磁気的方式その他人の知覚によつては認識することができない方式で作られる記録であつて、電子計算機による情報処理の用に供されるものをいう。以下同じ。）に係る記録媒体並びにこれらに類するもので規則で定めるものをいう。</t>
  </si>
  <si>
    <t>(５)　がん具類　がん具、刃物（銃砲刀剣類所持等取締法（昭和33年法律第６号）第２条第２項に規定する刀剣類を除く。）その他の物品及び器具類をいう。</t>
  </si>
  <si>
    <t>(６)　自動販売機等　物品の販売又は貸付けに従事する者と客とが直接に対面（電気通信設備を用いて送信された画像によりモニター画面を通して行うものを除く。）をすることなく、販売又は貸付けをすることができる自動販売機又は自動貸出機をいう。</t>
  </si>
  <si>
    <t>(７)　広告物　屋内又は屋外で公衆に表示されるものであつて、看板、立看板、はり紙及びはり札並びに広告塔、広告板、建物その他の工作物等に掲出され、又は表示されたもの並びにこれらに類するものをいう。</t>
  </si>
  <si>
    <t>(８)　利用カード　風俗営業等の規制及び業務の適正化等に関する法律（昭和23年法律第122号。以下「風営法」という。）第２条第10項に規定する無店舗型電話異性紹介営業を営む者の提供する役務を利用するために必要な電話番号、会員番号、暗証番号等の情報が記載されているカードその他の物品であつて、提供される役務の数量に応ずる対価を得て発行されるものをいう。</t>
  </si>
  <si>
    <t>（条例の解釈適用）</t>
  </si>
  <si>
    <t>第８条　この条例は、第１条に規定する目的を達成するためにのみ適用するものであつて、いやしくもこれを拡張して解釈するようなことがあつてはならない。</t>
  </si>
  <si>
    <t>２　この条例による規制及び規制のための調査は、第１条に規定する目的を達成するためにのみ行うべきであつて、いやしくも、これを濫用し、日本国憲法の保障する国民の基本的人権を不当に侵害するようなことがあつてはならない。</t>
  </si>
  <si>
    <t>第２章　青少年を取り巻く社会環境の整備の促進等</t>
  </si>
  <si>
    <t>（有害興行の指定及び観覧の禁止）</t>
  </si>
  <si>
    <t>第９条　知事は、興行の内容の全部又は一部が次の各号のいずれかに該当すると認めるときは、当該興行を有害興行として指定することができる。</t>
  </si>
  <si>
    <t>(１)　青少年の性的感情を著しく刺激し、その健全な育成を阻害するおそれがあるもので規則で定める基準に該当するもの</t>
  </si>
  <si>
    <t>(２)　青少年の粗暴性又は残虐性を甚だしく誘発し、又は助長し、その健全な育成を阻害するおそれがあるもので規則で定める基準に該当するもの</t>
  </si>
  <si>
    <t>(３)　青少年の犯罪又は自殺を甚だしく誘発し、又は助長し、その健全な育成を阻害するおそれがあるもので規則で定める基準に該当するもの</t>
  </si>
  <si>
    <t>２　前項の指定は、告示によつて行う。</t>
  </si>
  <si>
    <t>３　知事は、第１項の指定をしたときは、当該興行を主催する者又は興行場法（昭和23年法律第137号）第１条第２項に規定する興行場営業を営む者（以下「興行者」という。）にその旨を速やかに通知しなければならない。</t>
  </si>
  <si>
    <t>４　興行者は、青少年に有害興行を観覧させてはならない。</t>
  </si>
  <si>
    <t>５　興行者は、有害興行を行う施設の入り口に、青少年の有害興行の観覧を禁止する旨を表示しなければならない。</t>
  </si>
  <si>
    <t>（有害図書類の指定及び販売等の禁止）</t>
  </si>
  <si>
    <t>第10条　知事は、図書類の内容の全部又は一部が前条第１項各号のいずれかに該当すると認めるときは、当該図書類を有害図書類として指定することができる。</t>
  </si>
  <si>
    <t>２　前項の規定にかかわらず、次の各号のいずれかに該当する図書類は、有害図書類とする。</t>
  </si>
  <si>
    <t>(１)　書籍又は雑誌であつて、全裸、半裸若しくはこれらに近い状態での卑わいな姿態又は性交若しくはこれに類する性行為（以下「卑わいな姿態等」という。）を被写体とした写真又は描写した絵で規則で定めるものを掲載するぺージ（表紙を含む。以下同じ。）の数が、20ページ以上であるもの又は当該書籍若しくは雑誌のぺージの総数の５分の１以上であるもの</t>
  </si>
  <si>
    <t>(２)　電磁的記録に係る記録媒体であつて、卑わいな姿態等を描写した場面で規則で定めるものの描写の時間の合計が３分を超えるもの又は当該描写が20場面以上であるもの</t>
  </si>
  <si>
    <t>３　第１項の指定は、告示によつて行う。</t>
  </si>
  <si>
    <t>４　何人も、青少年に対し、有害図書類を販売し、頒布し、交換し、贈与し、若しくは貸し付け、又は読ませ、聴かせ、若しくは見せてはならない。</t>
  </si>
  <si>
    <t>（有害図書類の陳列場所の制限）</t>
  </si>
  <si>
    <t>第11条　図書類の販売又は貸付けを営む者は、有害図書類を陳列するときは、規則で定めるところにより、当該有害図書類を他の図書類と区分し、屋内の容易に監視することができる場所に置かなければならない。</t>
  </si>
  <si>
    <t>２　知事は、有害図書類について前項の規定による陳列がされていないと認めるときは、図書類の販売又は貸付けを営む者に対し、有害図書類の陳列の方法又は場所の変更その他必要な措置を勧告することができる。</t>
  </si>
  <si>
    <t>３　知事は、前項の規定による勧告を受けた者が当該勧告に従わないときは、期限を定めて、当該勧告に従うべきことを命ずることができる。</t>
  </si>
  <si>
    <t>４　知事は、前項の規定による命令を受けた者がその命令に従わないときは、当該命令を受けた者の氏名、当該命令の内容その他の規則で定める事項を公表することができる。</t>
  </si>
  <si>
    <t>（有害図書類等の陳列に係る努力義務）</t>
  </si>
  <si>
    <t>第12条　図書類の販売又は貸付けを営む者は、有害図書類その他の青少年の健全な育成を阻害するおそれがある図書類を陳列するときは、当該図書類の表紙がその者の店舗の外部から見えない場所に置くように努めなければならない。</t>
  </si>
  <si>
    <t>（団体表示図書類の販売等に係る努力義務等）</t>
  </si>
  <si>
    <t>第13条　知事は、図書類の制作又は販売を行う者の組織する団体であつて、青少年に読ませ、聴かせ、又は見せることが不適当な図書類の判定のための審査を行い、その結果に基づく表示を定めているもののうち、規則で定める基準に該当するものを指定することができる。</t>
  </si>
  <si>
    <t>２　前項の指定は、次に掲げる事項を告示することによつて行う。この場合において、知事は、当該指定した団体（以下「指定団体」という。）に対し、その旨を通知するものとする。</t>
  </si>
  <si>
    <t>(１)　指定団体の名称及び主たる事務所の所在地</t>
  </si>
  <si>
    <t>(２)　指定団体が青少年に読ませ、聴かせ、又は見せることが不適当であると認めた図書類（有害図書類を除く。以下「団体表示図書類」という。）であることを示す表示</t>
  </si>
  <si>
    <t>３　何人も、青少年に対し、団体表示図書類を販売し、頒布し、交換し、贈与し、若しくは貸し付け、又は読ませ、聴かせ、若しくは見せないように努めなければならない。</t>
  </si>
  <si>
    <t>４　知事は、図書類の販売又は貸付けを営む者が前項に規定する行為を行つていると認めるときは、当該図書類の販売又は貸付けを営む者に対し、当該行為の停止その他必要な措置を勧告することができる。</t>
  </si>
  <si>
    <t>５　知事は、指定団体が第１項に規定する基準に該当しないと認めるときは、同項の規定による指定を解除し、その旨を告示しなければならない。この場合において、知事は、当該指定を解除した団体に対し、その旨を通知するものとする。</t>
  </si>
  <si>
    <t>（団体表示図書類の陳列場所に係る努力義務等）</t>
  </si>
  <si>
    <t>第14条　図書類の販売又は貸付けを営む者は、団体表示図書類を陳列するときは、第11条第１項に規定するところにより、又は規則で定めるところにより陳列するよう努めなければならない。</t>
  </si>
  <si>
    <t>２　知事は、団体表示図書類について前項の規定による陳列がされていないと認めるときは、図書類の販売又は貸付けを営む者に対し、団体表示図書類の陳列の方法又は場所の変更その他必要な措置を勧告することができる。</t>
  </si>
  <si>
    <t>（有害がん具類の指定及び販売等の禁止）</t>
  </si>
  <si>
    <t>第15条　知事は、がん具類の形状、構造又は機能が次の各号のいずれかに該当すると認めるときは、当該がん具類を有害がん具類として指定することができる。</t>
  </si>
  <si>
    <t>(１)　青少年の性的感情を著しく刺激し、その健全な育成を阻害するおそれがあるもの</t>
  </si>
  <si>
    <t>(２)　人の生命又は身体に危害を及ぼし、青少年の健全な育成を阻害するおそれがあるもの</t>
  </si>
  <si>
    <t>２　前項の規定にかかわらず、次の各号のいずれかに該当するがん具類は、有害がん具類とする。</t>
  </si>
  <si>
    <t>(１)　専ら性交又はこれに類する性行為の用に供する物品で規則で定める形状、構造又は機能を有するもの</t>
  </si>
  <si>
    <t>(２)　使用済みの下着である旨の表示をし、又はこれと誤認される表示をし、若しくは形態を用いて、包装箱その他の物に収納されている下着</t>
  </si>
  <si>
    <t>４　何人も、青少年に対し、有害がん具類を販売し、頒布し、交換し、贈与し、若しくは貸し付け、又は見せ、若しくは触らせてはならない。</t>
  </si>
  <si>
    <t>（自動販売機等の設置の届出等）</t>
  </si>
  <si>
    <t>第16条　自動販売機等により図書類又はがん具類の販売又は貸付けを営もうとする者は、販売又は貸付けを開始する日の10日前までに、自動販売機等ごとに、規則で定めるところにより、次に掲げる事項を知事に届け出なければならない。</t>
  </si>
  <si>
    <t>(１)　氏名又は名称、住所又は事務所の所在地及び電話番号並びに法人にあつては、その代表者の氏名</t>
  </si>
  <si>
    <t>(２)　自動販売機等の設置場所</t>
  </si>
  <si>
    <t>(３)　自動販売機等を管理する者（以下「自動販売機等管理者」という。）の氏名、住所及び電話番号</t>
  </si>
  <si>
    <t>(４)　販売又は貸付けを開始しようとする年月日</t>
  </si>
  <si>
    <t>(５)　自動販売機等に収納する図書類又はがん具類の種類</t>
  </si>
  <si>
    <t>(６)　自動販売機等の名称、型式及び製造番号</t>
  </si>
  <si>
    <t>(７)　その他規則で定める事項</t>
  </si>
  <si>
    <t>２　前項第３号の自動販売機等管理者は、自動販売機等に収納されている図書類又はがん具類が有害図書類又は有害がん具類に該当することとなつたときに、直ちに当該有害図書類又は有害がん具類を除去できる者でなければならない。</t>
  </si>
  <si>
    <t>３　第１項の規定による届出をした者は、当該届出に係る事項に変更があつたとき又は当該届出に係る自動販売機等の使用を廃止したときは、その変更があつた日又は廃止をした日から20日以内に、規則で定めるところにより、その旨を知事に届け出なければならない。</t>
  </si>
  <si>
    <t>４　知事は、第１項の規定による届出があつたときは、当該届出をした者に対し、自動販売機等届出済番号票を交付するものとする。</t>
  </si>
  <si>
    <t>５　前項の自動販売機等届出済番号票の交付を受けた者は、当該自動販売機等届出済番号票を当該届出に係る自動販売機等の見やすい箇所にはり付けるとともに、規則で定めるところにより、自己の氏名又は名称、住所又は事務所の所在地及び電話番号（次項において「氏名等」という。）を当該自動販売機等の見やすい箇所に表示しなければならない。</t>
  </si>
  <si>
    <t>６　第３項の規定による変更の届出（氏名等の変更の届出に限る。）をした者は、前項の規定により表示した事項を変更しなければならない。</t>
  </si>
  <si>
    <t>（有害図書類及び有害がん具類の自動販売機等への収納禁止等）</t>
  </si>
  <si>
    <t>第17条　自動販売機等により図書類又はがん具類の販売又は貸付けを営む者（以下「自動販売業者」という。）は、有害図書類又は有害がん具類を自動販売機等に収納してはならない。</t>
  </si>
  <si>
    <t>２　自動販売業者又は自動販売機等管理者は、当該自動販売業者の設置する自動販売機等に収納されている図書類又はがん具類が有害図書類又は有害がん具類に該当することとなつたときは、直ちに当該有害図書類又は有害がん具類を自動販売機等から除去しなければならない。</t>
  </si>
  <si>
    <t>３　知事は、自動販売業者が第１項の規定に違反して自動販売機等に有害図書類又は有害がん具類を収納したと認めるときは、当該自動販売業者に対し、当該有害図書類又は有害がん具類の除去その他の必要な措置をとるべきことを命ずることができる。</t>
  </si>
  <si>
    <t>４　知事は、前項の規定による命令を受けた自動販売業者が当該命令に従わないとき、当該自動販売業者が当該命令を受けた日の翌日から起算して６月以内に再び当該自動販売機等に有害図書類若しくは有害がん具類を収納したと認めるとき、又は第２項の規定に違反して自動販売業者若しくは自動販売機等管理者が有害図書類若しくは有害がん具類に該当することとなつた日の翌日から起算して５日以内に自動販売機等から当該有害図書類若しくは有害がん具類を除去しなかつたときは、当該自動販売業者に対し、当該自動販売機等の撤去その他の必要な措置をとるべきことを命ずることができる。</t>
  </si>
  <si>
    <t>（自動販売機等の設置場所に係る努力義務）</t>
  </si>
  <si>
    <t>第18条　自動販売業者は、次に掲げる施設の敷地の周囲200メートル以内の区域においては、青少年の性的感情を刺激し、青少年の粗暴性若しくは残虐性を誘発し、若しくは助長し、又は青少年の犯罪若しくは自殺を誘発し、若しくは助長し、青少年の健全な育成を阻害するおそれがある図書類又はがん具類を収納する自動販売機等を設置しないように努めなければならない。</t>
  </si>
  <si>
    <t>(１)　学校教育法（昭和22年法律第26号）第１条に規定する学校</t>
  </si>
  <si>
    <t>(２)　図書館法（昭和25年法律第118号）第２条第１項に規定する図書館</t>
  </si>
  <si>
    <t>(３)　児童福祉法第７条第１項に規定する児童福祉施設</t>
  </si>
  <si>
    <t>(４)　都市公園法（昭和31年法律第79号）第２条第１項に規定する都市公園</t>
  </si>
  <si>
    <t>(５)　社会教育法（昭和24年法律第207号）第20条に規定する公民館</t>
  </si>
  <si>
    <t>(６)　博物館法（昭和26年法律第285号）第２条第１項に規定する博物館及び同法第29条に規定する博物館に相当する施設</t>
  </si>
  <si>
    <t>(７)　前各号に掲げるもののほか、その周辺における青少年の健全な育成を阻害するおそれがある行為を防止する必要があるものとして規則で定める施設</t>
  </si>
  <si>
    <t>（自動販売機等に関する適用除外）</t>
  </si>
  <si>
    <t>第19条　前３条の規定は、風営法第２条第１項に規定する風俗営業（同項第５号の営業を除く。）、同条第６項に規定する店舗型性風俗特殊営業及び同条第９項に規定する店舗型電話異性紹介営業に係る営業所（以下「青少年立入禁止場所」という。）に設置される自動販売機等については、適用しない。</t>
  </si>
  <si>
    <t>（有害広告物の制限）</t>
  </si>
  <si>
    <t>第20条　知事は、広告物の内容が第９条第１項各号のいずれかに該当すると認めるときは、その広告主又は管理者に対して、当該広告物の内容の変更、当該広告物の撤去その他の必要な措置をとるべきことを命ずることができる。</t>
  </si>
  <si>
    <t>２　前項の規定は、青少年立入禁止場所において外部から見えない場所に掲出され、又は表示されている広告物については、適用しない。</t>
  </si>
  <si>
    <t>（有害広告文書の制限）</t>
  </si>
  <si>
    <t>第21条　図書類又はがん具類に係る広告で、卑わいな姿態等を被写体とした写真又は描写した絵で規則で定めるものを掲載する文書は、青少年の性的感情を著しく刺激し、その健全な育成を阻害するおそれがあるものとして、これを有害広告文書とする。</t>
  </si>
  <si>
    <t>２　何人も、有害広告文書を戸別に頒布してはならない。ただし、規則で定める方法による場合又は規則で定める場所については、この限りでない。</t>
  </si>
  <si>
    <t>３　知事は、戸別に頒布された有害広告文書があると認めるとき（前項ただし書に該当する場合を除く。）は、当該有害広告文書の広告主若しくはその代理人、使用人その他の従業者又はこれらの者からの委託を受けて頒布した者に対し、有害広告文書の戸別の頒布を中止することその他の必要な措置をとるべきことを命ずることができる。</t>
  </si>
  <si>
    <t>（利用カードの販売等の禁止）</t>
  </si>
  <si>
    <t>第22条　何人も、青少年に対し、利用カードを販売し、頒布し、交換し、贈与し、又は貸し付けてはならない。</t>
  </si>
  <si>
    <t>２　利用カードの販売を営む者は、青少年立入禁止場所を除き、自動販売機に利用カードを収納してはならない。</t>
  </si>
  <si>
    <t>（利用カード販売の届出）</t>
  </si>
  <si>
    <t>第23条　利用カードの販売を営もうとする者は、販売を開始する日の10日前までに、販売をする場所ごとに、規則で定めるところにより、次に掲げる事項を知事に届け出なければならない。</t>
  </si>
  <si>
    <t>(２)　利用カードの販売をする場所の名称、所在地及び電話番号</t>
  </si>
  <si>
    <t>(３)　販売を開始しようとする年月日</t>
  </si>
  <si>
    <t>(４)　その他規則で定める事項</t>
  </si>
  <si>
    <t>２　前項の規定による届出をした者は、当該届出に係る事項に変更があつたとき又は当該届出に係る利用カードの販売をする場所を廃止したときは、その変更があつた日又は廃止をした日から20日以内に、規則で定めるところにより、その旨を知事に届け出なければならない。</t>
  </si>
  <si>
    <t>第３章　青少年の健全な育成を阻害するおそれのある行為の制限等</t>
  </si>
  <si>
    <t>（深夜外出の制限）</t>
  </si>
  <si>
    <t>第24条　保護者は、特別の事情がある場合のほかは、深夜（午後11時から午前４時までの間をいう。以下同じ。）に青少年を外出させてはならない。</t>
  </si>
  <si>
    <t>２　何人も、正当な理由なく保護者の嘱託又は承諾を得ないで、深夜に青少年を連れ出し、同伴し、又はとどめてはならない。</t>
  </si>
  <si>
    <t>３　何人も、深夜に外出している青少年に対しては、その保護及び善導に努めなければならない。ただし、青少年が保護者から深夜外出の承諾を得ていることが明らかである場合は、この限りでない。</t>
  </si>
  <si>
    <t>（保護者同伴による深夜外出の制限）</t>
  </si>
  <si>
    <t>第25条　保護者は、日常生活上必要である場合、青少年の健全な育成に資すると認められる場合その他の特別の事情がある場合のほかは、深夜に青少年を同伴して外出しないように努めなければならない。</t>
  </si>
  <si>
    <t>（深夜営業を行う施設への立入りの制限等）</t>
  </si>
  <si>
    <t>第26条　次に掲げる施設（次条第１項の規定により指定されたものを除く。）を経営する者及びその代理人、使用人その他の従業者は、深夜においては、当該営業の施設に青少年を立ち入らせてはならない。</t>
  </si>
  <si>
    <t>(１)　個室を設けて当該個室において客に専用装置による伴奏音楽に合わせて歌唱を行わせる施設</t>
  </si>
  <si>
    <t>(２)　設備を設けて客に主に図書類を閲覧させ、若しくは観覧させ、又は客にインターネットの利用により情報を閲覧させる施設（図書館法第２条第１項に規定する図書館を除く。）</t>
  </si>
  <si>
    <t>(３)　前２号に掲げるもののほか、深夜に営業を行う施設で、その営業の内容が青少年の健全な育成を阻害するおそれがあるものとして規則で定める施設</t>
  </si>
  <si>
    <t>２　前項各号に掲げる施設を経営する者は、深夜に当該施設において営業を営む場合は、当該施設の入り口に、深夜における青少年の立入りを禁止する旨を表示しなければならない。</t>
  </si>
  <si>
    <t>３　深夜に営業を営む者及びその代理人、使用人その他の従業者は、深夜に、当該営業に係る施設（第１項各号に掲げるものを除く。）内又は敷地内にいる青少年に対し、帰宅を促すように努めなければならない。</t>
  </si>
  <si>
    <t>（個室等営業施設に係る制限等）</t>
  </si>
  <si>
    <t>第27条　知事は、個室又はこれに類する設備で規則で定めるもの（以下「個室等」という。）を設けて営む営業の内容が次の各号のいずれかに該当する場合であつて、青少年の健全な育成を阻害するおそれがあると認めるときは、当該営業に係る施設の全部又は一部を青少年に有害な施設として指定することができる。</t>
  </si>
  <si>
    <t>(１)　専ら異性を同伴する客に飲食させる営業（風営法第２条第１項第１号から第３号までに規定する営業を除く。）</t>
  </si>
  <si>
    <t>(２)　専ら異性の客の身体に接触する役務を提供する営業（風営法第２条第６項第１号及び第２号に規定する営業を除く。）</t>
  </si>
  <si>
    <t>(３)　前条第１項第１号及び第２号に規定する営業（個室等でその内部が当該個室等の外部から容易に見通すことができないものを設けて営むものに限る。）</t>
  </si>
  <si>
    <t>(４)　前各号に掲げるもののほか、娯楽、遊技、遊興若しくは異性交際又はこれらに類するものに関する営業で規則で定めるもの</t>
  </si>
  <si>
    <t>３　知事は、第１項の指定をしたときは、当該施設を経営する者（以下「指定個室営業者」という。）にその旨を速やかに通知しなければならない。</t>
  </si>
  <si>
    <t>４　指定個室営業者は、第１項の指定を受けた施設に青少年を客として立ち入らせ、又は当該施設において青少年を客に接する業務に従事させてはならない。</t>
  </si>
  <si>
    <t>５　指定個室営業者は、規則で定めるところにより、第１項の指定を受けた施設に、青少年の立入りを禁止する旨を表示しなければならない。</t>
  </si>
  <si>
    <t>６　第１項の規定による指定の理由が消滅したときは、知事は、当該指定個室営業者の申請によつて、指定の全部又は一部を解除し、その旨を告示しなければならない。</t>
  </si>
  <si>
    <t>（質受け、買受け等の禁止）</t>
  </si>
  <si>
    <t>第28条　何人も、次に掲げる行為を行つてはならない。</t>
  </si>
  <si>
    <t>(１)　青少年の所持する物品を質に取り、若しくは買い受け、又は当該物品の質入れ若しくは売却の委託を受けること。</t>
  </si>
  <si>
    <t>(２)　青少年の所持する物品を商品券その他これに類するもので規則で定めるもの（以下この号において「商品券等」という。）と交換し、又は当該物品と商品券等との交換の委託を受けること。</t>
  </si>
  <si>
    <t>２　前項の規定は、保護者が同行する場合、保護者が同意したと認めるに足りる相当の理由がある場合、青少年がこれらを業とし、又は業とする者に雇用されている場合及びその他真にやむを得ないと認められる場合においては適用しない。</t>
  </si>
  <si>
    <t>（着用済み下着等の買受け等の禁止）</t>
  </si>
  <si>
    <t>第29条　何人も、青少年から着用済み下着等（青少年が一度着用した下着又は青少年のだ液若しくはふん尿をいい、青少年がこれらに該当すると称した下着、だ液又はふん尿を含む。以下この条において同じ。）を買い受け、売却の委託を受け、又は着用済み下着等の売却の相手方を青少年に紹介してはならない。</t>
  </si>
  <si>
    <t>２　何人も、青少年に対し、着用済み下着等を売却するように勧誘してはならない。</t>
  </si>
  <si>
    <t>（入れ墨の禁止）</t>
  </si>
  <si>
    <t>第30条　何人も、青少年に対し、入れ墨を施してはならない。</t>
  </si>
  <si>
    <t>２　何人も、青少年に対し、入れ墨をするように勧誘し、又は周旋してはならない。</t>
  </si>
  <si>
    <t>（みだらな性行為、わいせつな行為の禁止）</t>
  </si>
  <si>
    <t>第31条　何人も、青少年に対し、みだらな性行為又はわいせつな行為をしてはならない。</t>
  </si>
  <si>
    <t>２　何人も、青少年に対し、前項の行為を教え、又は見せてはならない。</t>
  </si>
  <si>
    <t>３　第１項に規定する「みだらな性行為」とは、健全な常識を有する一般社会人からみて、結婚を前提としない単に欲望を満たすためにのみ行う性交をいい、同項に規定する「わいせつな行為」とは、いたずらに性欲を刺激し、又は興奮させ、かつ、健全な常識を有する一般社会人に対し、性的しゆう恥けん悪の情をおこさせる行為をいう。</t>
  </si>
  <si>
    <t>（場所の提供等の禁止）</t>
  </si>
  <si>
    <t>第32条　何人も、情を知つて、次に掲げる行為をする場所を提供し、又は周旋してはならない。</t>
  </si>
  <si>
    <t>(１)　第29条第１項に規定する行為</t>
  </si>
  <si>
    <t>(２)　前条第１項に規定する行為</t>
  </si>
  <si>
    <t>（性風俗関連特殊営業等に係る勧誘行為の禁止）</t>
  </si>
  <si>
    <t>第33条　何人も、青少年に対し、次に掲げる行為を行つてはならない。</t>
  </si>
  <si>
    <t>(１)　性風俗関連特殊営業（風営法第２条第５項に規定する性風俗関連特殊営業をいう。）において客に接する業務に従事するように勧誘すること。</t>
  </si>
  <si>
    <t>(２)　風営法第２条第１項第１号に規定する営業の客となるように勧誘すること。</t>
  </si>
  <si>
    <t>（有害薬品類等の販売等の禁止）</t>
  </si>
  <si>
    <t>第34条　何人も、催眠、めいてい、興奮、幻覚等の作用を有する薬品類等で規則で定めるものを、不健全な目的に使用するおそれがあることを知つて、青少年に販売し、頒布し、又は贈与してはならない。</t>
  </si>
  <si>
    <t>第４章　青少年の健全な育成のためのインターネット利用環境の整備の促進等</t>
  </si>
  <si>
    <t>（青少年のインターネットの利用に係る保護者等の努力義務）</t>
  </si>
  <si>
    <t>第35条　保護者は、インターネットと接続する機能を有する機器が多様化している状況を認識し、青少年がインターネットを利用するに当たつては、青少年有害情報（青少年が安全に安心してインターネットを利用できる環境の整備等に関する法律（平成20年法律第79号。以下「青少年インターネット環境整備法」という。）第２条第３項に規定する青少年有害情報をいう。以下同じ。）を青少年が閲覧（視聴を含む。以下同じ。）をすることがないよう努めるとともに、青少年がインターネットを適切に活用する能力を習得することができるよう努めなければならない。</t>
  </si>
  <si>
    <t>２　インターネットを利用することができる端末装置（以下この項において「端末装置」という。）を青少年に利用させるために設置する施設として規則で定めるものを経営する者は、端末装置を青少年の利用に供するに当たつては、青少年有害情報フィルタリングサービス（青少年インターネット環境整備法第２条第10項に規定する青少年有害情報フィルタリングサービスをいう。以下同じ。）の利用その他の適切な方法により、青少年有害情報の閲覧を防止するよう努めなければならない。</t>
  </si>
  <si>
    <t>３　県は、前２項の規定に係る取組に資するため、保護者又は前項に規定する者に対して、必要な情報の提供その他の措置を講ずるよう努めるものとする。</t>
  </si>
  <si>
    <t>（携帯電話インターネット接続契約時の申出に関する書面の提出）</t>
  </si>
  <si>
    <t>第36条　保護者は、次に掲げる場合において、青少年インターネット環境整備法第17条第１項ただし書の規定により青少年有害情報フィルタリングサービスを利用しない旨の申出をするときは、青少年が業務又は日常生活において青少年有害情報フィルタリングサービスを利用しないことがやむを得ないと認められる理由として規則で定めるもの、当該保護者の氏名その他規則で定める事項を記載した書面を、携帯電話インターネット接続役務提供事業者（青少年インターネット環境整備法第２条第８項に規定する携帯電話インターネット接続役務提供事業者をいう。以下同じ。）に提出しなければならない。</t>
  </si>
  <si>
    <t>(１)　青少年を携帯電話端末又はＰＨＳ端末（以下「携帯電話端末等」という。）の使用者とする携帯電話インターネット接続役務（青少年インターネット環境整備法第２条第７項に規定する携帯電話インターネット接続役務をいう。以下同じ。）の提供を受ける契約（当該契約の内容を変更する契約を含む。以下「携帯電話インターネット接続契約」という。）を保護者が締結するとき。</t>
  </si>
  <si>
    <t>(２)　青少年が携帯電話インターネット接続契約を締結するとき。</t>
  </si>
  <si>
    <t>（携帯電話インターネット接続契約の締結等）</t>
  </si>
  <si>
    <t>第37条　携帯電話インターネット接続役務提供事業者は、前条に規定する書面の提出があつた場合に限り、青少年有害情報フィルタリングサービスを利用しない携帯電話インターネット接続契約（青少年を携帯電話端末等の使用者とし、又は青少年を当事者とするものに限る。第40条第１項第１号において同じ。）を締結することができる。</t>
  </si>
  <si>
    <t>２　前項の場合において、携帯電話インターネット接続役務提供事業者は、当該携帯電話インターネット接続契約が終了する日又は規則で定める日のいずれか早い日までの間、当該書面若しくはその写し又は当該書面に記載された理由、保護者の氏名その他規則で定める事項を記録した電磁的記録（第40条第１項第２号において「書面等」という。）を保存しなければならない。</t>
  </si>
  <si>
    <t>（青少年の発達段階に応じた機能の活用）</t>
  </si>
  <si>
    <t>第38条　保護者は、青少年が携帯電話端末等を利用するに当たつては、青少年の発達段階に応じ、インターネットによる情報の閲覧をすることができる時間を制限する機能その他のインターネットの利用を制限し、又は監督する機能を活用するよう努めなければならない。</t>
  </si>
  <si>
    <t>（携帯電話インターネット接続役務提供事業者等の説明義務）</t>
  </si>
  <si>
    <t>第39条　携帯電話インターネット接続役務提供事業者及び携帯電話インターネット接続契約の締結の媒介、取次ぎ又は代理を業として行う者（以下「携帯電話インターネット接続役務提供事業者等」という。）は、青少年を携帯電話端末等の使用者とし、又は青少年を当事者とする携帯電話インターネット接続契約（当該契約の内容を変更する契約にあつては、青少年有害情報フィルタリングサービスを新たに利用し、又は青少年有害情報フィルタリングサービスを利用しないことを内容とするものに限る。次条第１項第３号において同じ。）の締結又はその媒介、取次ぎ若しくは代理をしようとするときは、保護者又は青少年に対し、書面により、次に掲げる事項を説明しなければならない。</t>
  </si>
  <si>
    <t>(１)　携帯電話インターネット接続役務の提供を受けることにより、青少年が青少年有害情報の閲覧をする機会が生ずること。</t>
  </si>
  <si>
    <t>(２)　前条に規定するインターネットの利用を制限し、又は監督する機能のうち、青少年の発達段階に応じて保護者又は青少年が活用することができる機能の内容</t>
  </si>
  <si>
    <t>(３)　その他規則で定める事項</t>
  </si>
  <si>
    <t>（携帯電話インターネット接続役務提供事業者等への勧告等）</t>
  </si>
  <si>
    <t>第40条　知事は、次の各号のいずれかに該当すると認めるときは、当該各号に規定する者に対し、必要な措置を勧告することができる。</t>
  </si>
  <si>
    <t>(１)　携帯電話インターネット接続役務提供事業者が、第37条第１項の規定に違反して、第36条に規定する書面の提出がないのに青少年有害情報フィルタリングサービスを利用しない携帯電話インターネット接続契約を締結したとき。</t>
  </si>
  <si>
    <t>(２)　携帯電話インターネット接続役務提供事業者が、第37条第２項の規定に違反して、書面等を保存していないとき。</t>
  </si>
  <si>
    <t>(３)　携帯電話インターネット接続役務提供事業者等が、前条の規定に違反して、同条に規定する書面による説明を行わないで青少年を携帯電話端末等の使用者とし、又は青少年を当事者とする携帯電話インターネット接続契約を締結し、又はその媒介、取次ぎ若しくは代理をしたとき。</t>
  </si>
  <si>
    <t>２　知事は、前項の規定による勧告を受けた者が正当な理由なく当該勧告に従わないときは、当該勧告を受けた者の氏名又は名称、当該勧告の内容その他の規則で定める事項を公表することができる。</t>
  </si>
  <si>
    <t>３　知事は、前項の規定により公表しようとするときは、あらかじめ当該勧告を受けた者に意見を述べる機会を与えなければならない。</t>
  </si>
  <si>
    <t>（関係事業者への協力依頼）</t>
  </si>
  <si>
    <t>第41条　県は、青少年が携帯電話端末等からインターネットを利用して青少年有害情報の閲覧をすることを防止し、又は青少年のインターネットを適切に活用する能力の習得に資するため、携帯電話インターネット接続役務提供事業者等その他の関係事業者に対し、携帯電話端末等からのインターネットの利用に関する情報の提供、保護者又は青少年に対する啓発その他必要な協力を求めることができる。</t>
  </si>
  <si>
    <t>第５章　関係者等の協力等</t>
  </si>
  <si>
    <t>（関係者等との協力体制の整備）</t>
  </si>
  <si>
    <t>第42条　県は、保護者、事業者、青少年指導員若しくはこれらの者の組織する民間の団体その他の関係団体又は市町村、学校その他の関係機関（以下「関係者等」という。）と連携し、及び協力して、青少年を取り巻く社会環境の整備の促進その他青少年の健全な育成に関する取組を行うために必要な体制を整備するよう努めなければならない。</t>
  </si>
  <si>
    <t>（青少年指導員等）</t>
  </si>
  <si>
    <t>第43条　知事は、市町村長又は市町村の教育委員会が推薦する者を、青少年指導員として委嘱することができる。</t>
  </si>
  <si>
    <t>２　青少年指導員及び青少年関係団体の構成員であつて規則で定める者（以下「青少年指導員等」という。）は、他の関係者等と連携し、及び協力して、地域における活動への青少年の参加の促進その他の青少年の健全な育成に資する取組を行うものとする。</t>
  </si>
  <si>
    <t>（青少年関係団体等への協力依頼）</t>
  </si>
  <si>
    <t>第44条　知事は、この条例の規定に係る調査等を実施するため必要があると認めるときは、県民、青少年関係団体及び市町村に協力を求めることができる。</t>
  </si>
  <si>
    <t>（調査等の要請）</t>
  </si>
  <si>
    <t>第45条　青少年指導員等又は前条の規定により協力を求められた青少年関係団体の構成員は、この条例に違反しているおそれがある営業が行われている営業所又は青少年の健全な育成を著しく阻害するものと認められる営業が行われている営業所を発見したときは、知事又は警察署長に対し、当該営業所に対する調査、指導その他の適切な措置を講ずるよう要請することができる。</t>
  </si>
  <si>
    <t>（青少年の非行等の未然防止等に係る保護者の努力義務）</t>
  </si>
  <si>
    <t>第46条　保護者は、青少年の非行及び不良行為（以下「非行等」という。）を未然に防止するよう努めるとともに、その健全な育成に困難な事情が生じたときは、学校、警察署その他青少年の健全な育成に関係する機関又は青少年指導員等に相談し、その助言を受けるよう努めなければならない。</t>
  </si>
  <si>
    <t>（保護者等の通知義務）</t>
  </si>
  <si>
    <t>第47条　青少年が覚せい剤、麻薬、大麻及び凶器を所持し、若しくはこれを使用していると認められるとき、又は毒物及び劇物取締法施行令（昭和30年政令第261号）第32条の２に規定する物をみだりに摂取し、若しくは吸入し、若しくはこれらの目的で所持したと認められるときは、保護者及び教育担当者は、速やかに児童委員、警察官その他の職員に通知し、その指示を受けなければならない。</t>
  </si>
  <si>
    <t>（青少年の保護）</t>
  </si>
  <si>
    <t>第48条　児童委員、警察官その他の職員は、この条例の規定に抵触する青少年を発見した場合及び前条により通知を受けた場合において、必要があると認めるときは、当該青少年を保護することができる。</t>
  </si>
  <si>
    <t>２　前項の場合において、児童委員、警察官その他の職員は、前条により通知を受けた場合のほかは、速やかに当該青少年の保護者に対してこれを通知し、又は当該青少年の引取りを求めなければならない。</t>
  </si>
  <si>
    <t>（青少年の立ち直り支援の促進）</t>
  </si>
  <si>
    <t>第49条　県は、非行等のある青少年が立ち直り、健全な生活を営むことができるようにするための取組を促進するため、当該取組を行う関係者等に対し、必要な情報の提供その他の必要な施策を講ずるよう努めなければならない。</t>
  </si>
  <si>
    <t>第６章　神奈川県児童福祉審議会への諮問等</t>
  </si>
  <si>
    <t>第50条　知事は、次に掲げる場合には、神奈川県児童福祉審議会（以下「審議会」という。）の意見を聴かなければならない。ただし、第１号に掲げる場合で緊急を要すると認められるときは、この限りでない。</t>
  </si>
  <si>
    <t>(１)　第９条第１項、第10条第１項及び第15条第１項の規定により指定しようとするとき、第17条第３項の規定により有害図書類若しくは有害がん具類の除去その他の必要な措置を命じようとするとき又は第20条第１項の規定により広告物の内容の変更、撤去その他の必要な措置を命じようとするとき。</t>
  </si>
  <si>
    <t>(２)　第13条第１項の規定により指定し、又は同条第５項の規定により指定を解除しようとするとき。</t>
  </si>
  <si>
    <t>(３)　第17条第４項の規定により自動販売機等の撤去その他の必要な措置を命じようとするとき。</t>
  </si>
  <si>
    <t>(４)　第27条第１項の規定により指定し、又は同条第６項の規定により指定を解除しようとするとき。</t>
  </si>
  <si>
    <t>２　知事は、この条例の規定により規則を定めようとするときは、審議会の意見を聴くことができる。</t>
  </si>
  <si>
    <t>３　知事は、第１項ただし書の規定により指定したとき、有害図書類若しくは有害がん具類の除去その他の必要な措置を命じたとき又は広告物の内容の変更、撤去その他の必要な措置を命じたときは、速やかにその旨を審議会に報告しなければならない。</t>
  </si>
  <si>
    <t>第７章　雑則</t>
  </si>
  <si>
    <t>（立入調査）</t>
  </si>
  <si>
    <t>第51条　知事の指定した者及び警察官は、この条例実施のため必要があると認めるときは、興行場その他の営業所内に立ち入り、調査を行い、関係人から資料の提供を求め、又は関係人に対して質問することができる。</t>
  </si>
  <si>
    <t>２　前項の手続は、必要の最少限度において行うべきであつて、関係人の正常な業務を妨げるようなことがあつてはならない。</t>
  </si>
  <si>
    <t>３　知事の指定した者及び警察官が第１項の調査を行う場合は、その身分を示す証票を関係人に呈示しなければならない。</t>
  </si>
  <si>
    <t>４　第１項の規定による立入調査の権限は、犯罪捜査のために認められたものと解してはならない。</t>
  </si>
  <si>
    <t>（委任）</t>
  </si>
  <si>
    <t>第52条　この条例の施行に関し必要な事項は、規則で定める。</t>
  </si>
  <si>
    <t>第８章　罰則</t>
  </si>
  <si>
    <t>（罰則）</t>
  </si>
  <si>
    <t>第53条　第31条第１項の規定に違反した者は、２年以下の懲役又は100万円以下の罰金に処する。</t>
  </si>
  <si>
    <t>２　次の各号のいずれかに該当する者は、１年以下の懲役又は50万円以下の罰金に処する。</t>
  </si>
  <si>
    <t>(１)　第30条第１項又は第２項の規定に違反した者</t>
  </si>
  <si>
    <t>(２)　第31条第２項の規定に違反した者</t>
  </si>
  <si>
    <t>(３)　第32条第２号の規定に違反した者</t>
  </si>
  <si>
    <t>３　第27条第４項の規定に違反した者は、６月以下の懲役又は30万円以下の罰金に処する。</t>
  </si>
  <si>
    <t>４　次の各号のいずれかに該当する者は、30万円以下の罰金に処する。</t>
  </si>
  <si>
    <t>(１)　第９条第４項の規定に違反した者</t>
  </si>
  <si>
    <t>(２)　第10条第４項の規定に違反した者</t>
  </si>
  <si>
    <t>(３)　第11条第３項の規定による命令に違反した者</t>
  </si>
  <si>
    <t>(４)　第15条第４項の規定に違反した者</t>
  </si>
  <si>
    <t>(５)　第17条第１項又は第２項の規定に違反した者</t>
  </si>
  <si>
    <t>(６)　第20条第１項の規定による命令に違反した者</t>
  </si>
  <si>
    <t>(７)　第21条第３項の規定による命令に違反した者</t>
  </si>
  <si>
    <t>(８)　第22条第１項又は第２項の規定に違反した者</t>
  </si>
  <si>
    <t>(９)　第24条第２項の規定に違反した者</t>
  </si>
  <si>
    <t>(10)　第26条第１項の規定に違反した者</t>
  </si>
  <si>
    <t>(11)　第29条第１項又は第２項の規定に違反した者</t>
  </si>
  <si>
    <t>(12)　第32条第１号の規定に違反した者</t>
  </si>
  <si>
    <t>(13)　第33条の規定に違反した者</t>
  </si>
  <si>
    <t>５　次の各号のいずれかに該当する者は、20万円以下の罰金に処する。</t>
  </si>
  <si>
    <t>(１)　第16条第１項の規定による届出をせず、又は虚偽の届出をして自動販売機等により図書類又はがん具類の販売又は貸付けを営んだ者</t>
  </si>
  <si>
    <t>(２)　第16条第３項の規定による届出をせず、又は虚偽の届出をした者</t>
  </si>
  <si>
    <t>(３)　第23条第１項の規定による届出をせず、又は虚偽の届出をして利用カードの販売を営んだ者</t>
  </si>
  <si>
    <t>(４)　第23条第２項の規定による届出をせず、又は虚偽の届出をした者</t>
  </si>
  <si>
    <t>(５)　第28条第１項の規定に違反した者</t>
  </si>
  <si>
    <t>(６)　第34条の規定に違反した者</t>
  </si>
  <si>
    <t>６　次の各号のいずれかに該当する者は、10万円以下の罰金に処する。</t>
  </si>
  <si>
    <t>(１)　第９条第５項の規定に違反した者</t>
  </si>
  <si>
    <t>(２)　第16条第５項又は第６項の規定に違反した者</t>
  </si>
  <si>
    <t>(３)　第26条第２項の規定に違反した者</t>
  </si>
  <si>
    <t>(４)　第27条第５項の規定に違反した者</t>
  </si>
  <si>
    <t>(５)　第51条第１項の規定による調査を拒み、妨げ、若しくは忌避し、若しくは同項の規定による資料の提供をせず、若しくは虚偽の資料の提供をし、又は同項の規定による質問に対して答弁せず、若しくは虚偽の答弁をした者</t>
  </si>
  <si>
    <t>７　第９条第４項、第10条第４項、第15条第４項、第22条第１項、第26条第１項、第27条第４項、第28条第１項、第29条、第30条、第31条第１項若しくは第２項、第33条又は第34条に規定する行為をした者は、当該青少年の年齢を知らないことを理由として、前各項の規定による処罰を免れることができない。ただし、当該青少年の年齢を知らないことに過失がないときは、この限りでない。</t>
  </si>
  <si>
    <t>（両罰規定）</t>
  </si>
  <si>
    <t>第54条　法人の代表者又は法人若しくは人の代理人、使用人その他の従業者が、その法人又は人の業務に関し、前条の違反行為をしたときは、行為者を罰するほか、その法人又は人に対しても、同条の罰金刑を科する。</t>
  </si>
  <si>
    <t>（適用除外）</t>
  </si>
  <si>
    <t>第55条　この条例に違反した者が、青少年であるときは、この条例の罰則は、青少年に対しては適用しない。</t>
  </si>
  <si>
    <t>※　附則は省略し、本則のみ記載しています。</t>
  </si>
  <si>
    <t>新田地区で活動</t>
    <rPh sb="0" eb="2">
      <t>ニッタ</t>
    </rPh>
    <rPh sb="2" eb="4">
      <t>チク</t>
    </rPh>
    <rPh sb="5" eb="7">
      <t>カツドウ</t>
    </rPh>
    <phoneticPr fontId="2"/>
  </si>
  <si>
    <t xml:space="preserve">　地方公共団体が青少年の健全育成を積極的に推進する目的で委嘱する。横浜市では、地域社会における青少年の自主的な活動と、その育成組織の活動を推進し、青少年の健全育成を図ることを目的に市長から委嘱されて活動します。
</t>
    <rPh sb="33" eb="36">
      <t>ヨコハマシ</t>
    </rPh>
    <rPh sb="39" eb="41">
      <t>チイキ</t>
    </rPh>
    <rPh sb="41" eb="43">
      <t>シャカイ</t>
    </rPh>
    <rPh sb="47" eb="50">
      <t>セイショウネン</t>
    </rPh>
    <rPh sb="51" eb="54">
      <t>ジシュテキ</t>
    </rPh>
    <rPh sb="55" eb="57">
      <t>カツドウ</t>
    </rPh>
    <rPh sb="61" eb="63">
      <t>イクセイ</t>
    </rPh>
    <rPh sb="63" eb="65">
      <t>ソシキ</t>
    </rPh>
    <rPh sb="66" eb="68">
      <t>カツドウ</t>
    </rPh>
    <rPh sb="69" eb="71">
      <t>スイシン</t>
    </rPh>
    <rPh sb="73" eb="76">
      <t>セイショウネン</t>
    </rPh>
    <rPh sb="77" eb="79">
      <t>ケンゼン</t>
    </rPh>
    <rPh sb="79" eb="81">
      <t>イクセイ</t>
    </rPh>
    <rPh sb="82" eb="83">
      <t>ハカ</t>
    </rPh>
    <rPh sb="87" eb="89">
      <t>モクテキ</t>
    </rPh>
    <rPh sb="90" eb="92">
      <t>シチョウ</t>
    </rPh>
    <rPh sb="94" eb="96">
      <t>イショク</t>
    </rPh>
    <rPh sb="99" eb="101">
      <t>カツドウ</t>
    </rPh>
    <phoneticPr fontId="3"/>
  </si>
  <si>
    <t>第4条　区長は、青少年の指導に理解と情熱をもち、育成活動のできる者を市長に推薦するものとする。</t>
    <phoneticPr fontId="2"/>
  </si>
  <si>
    <t>　横浜市青少年指導員要綱に基づき、区長が青少年の指導に理解と情熱をもち、育成活動のできる者を市長に推薦します。</t>
    <rPh sb="1" eb="4">
      <t>ヨコハマシ</t>
    </rPh>
    <rPh sb="4" eb="7">
      <t>セイショウネン</t>
    </rPh>
    <rPh sb="7" eb="10">
      <t>シドウイン</t>
    </rPh>
    <rPh sb="10" eb="12">
      <t>ヨウコウ</t>
    </rPh>
    <phoneticPr fontId="11"/>
  </si>
  <si>
    <t>第3条　指導員の任期は2年とする。ただし、後任者の任期は前任者の残任期間とする。</t>
    <phoneticPr fontId="2"/>
  </si>
  <si>
    <t>　任期 ２年、ただし再任を妨げません。ただし、後任者の任期は前任者の残任期間となっています。</t>
    <phoneticPr fontId="11"/>
  </si>
  <si>
    <t>　選任方法 区長が自治会町内会長あてに原則１名の推薦を依頼します。</t>
    <rPh sb="6" eb="8">
      <t>クチョウ</t>
    </rPh>
    <phoneticPr fontId="11"/>
  </si>
  <si>
    <t xml:space="preserve"> 第２５期委嘱（平成２８年４月１日～平成３０年３月３１日）</t>
    <phoneticPr fontId="13"/>
  </si>
  <si>
    <t xml:space="preserve"> 第２６期委嘱（平成３０年４月１日～平成３２年３月３１日）</t>
    <phoneticPr fontId="13"/>
  </si>
  <si>
    <t>　平成２２年　10月神奈川県青少年保護育成条例全面改正
　　　　　　「青少年を社会全体で守り、支え、育てる」がをキーワード</t>
    <rPh sb="1" eb="3">
      <t>ヘイセイ</t>
    </rPh>
    <rPh sb="5" eb="6">
      <t>ネン</t>
    </rPh>
    <rPh sb="23" eb="25">
      <t>ゼンメン</t>
    </rPh>
    <rPh sb="25" eb="27">
      <t>カイセイ</t>
    </rPh>
    <phoneticPr fontId="2"/>
  </si>
  <si>
    <t xml:space="preserve">  平成２３年　４月１日　神奈川県青少年保護育成条施行</t>
    <phoneticPr fontId="2"/>
  </si>
  <si>
    <t>　この要綱は昭和53年4月1日から施行する。</t>
    <phoneticPr fontId="2"/>
  </si>
  <si>
    <t>　昭和５３年　４月１日　横浜市青少年指導員要綱施行</t>
    <rPh sb="12" eb="15">
      <t>ヨコハマシ</t>
    </rPh>
    <rPh sb="15" eb="18">
      <t>セイショウネン</t>
    </rPh>
    <rPh sb="18" eb="21">
      <t>シドウイン</t>
    </rPh>
    <rPh sb="21" eb="23">
      <t>ヨウコウ</t>
    </rPh>
    <phoneticPr fontId="2"/>
  </si>
  <si>
    <t xml:space="preserve">  昭和３０年　１月４日　　神奈川県青少年保護育成条例公布・施行</t>
    <phoneticPr fontId="2"/>
  </si>
  <si>
    <t xml:space="preserve">  昭和２９年　神奈川県青少年保護育成条例　12月の県議会において可決成立</t>
    <phoneticPr fontId="13"/>
  </si>
  <si>
    <t>神奈川県青少年保護育成条例　抜粋</t>
    <rPh sb="14" eb="16">
      <t>バッスイ</t>
    </rPh>
    <phoneticPr fontId="2"/>
  </si>
  <si>
    <t>神奈川県青少年保護育成条例　全文</t>
    <rPh sb="14" eb="16">
      <t>ゼンブン</t>
    </rPh>
    <phoneticPr fontId="2"/>
  </si>
  <si>
    <t xml:space="preserve">第42条　県は、保護者、事業者、青少年指導員若しくはこれらの者の組織する民間の団体その他の関係団体又は市町村、学校その他の関係機関（以下「関係者等」という。）と連携し、及び協力して、青少年を取り巻く社会環境の整備の促進その他青少年の健全な育成に関する取組を行うために必要な体制を整備するよう努めなければならない。
</t>
    <phoneticPr fontId="2"/>
  </si>
  <si>
    <t xml:space="preserve">第43条　知事は、市町村長又は市町村の教育委員会が推薦する者を、青少年指導員として委嘱することができる。
</t>
    <phoneticPr fontId="2"/>
  </si>
  <si>
    <t xml:space="preserve">２　青少年指導員及び青少年関係団体の構成員であつて規則で定める者（以下「青少年指導員等」という。）は、他の関係者等と連携し、及び協力して、地域における活動への青少年の参加の促進その他の青少年の健全な育成に資する取組を行うものとする。
</t>
    <phoneticPr fontId="2"/>
  </si>
  <si>
    <t xml:space="preserve">第45条　青少年指導員等又は前条の規定により協力を求められた青少年関係団体の構成員は、この条例に違反しているおそれがある営業が行われている営業所又は青少年の健全な育成を著しく阻害するものと認められる営業が行われている営業所を発見したときは、知事又は警察署長に対し、当該営業所に対する調査、指導その他の適切な措置を講ずるよう要請することができる。
</t>
    <phoneticPr fontId="2"/>
  </si>
  <si>
    <t xml:space="preserve">第46条　保護者は、青少年の非行及び不良行為（以下「非行等」という。）を未然に防止するよう努めるとともに、その健全な育成に困難な事情が生じたときは、学校、警察署その他青少年の健全な育成に関係する機関又は青少年指導員等に相談し、その助言を受けるよう努めなければならない。
</t>
    <phoneticPr fontId="2"/>
  </si>
  <si>
    <t xml:space="preserve">　民生委員は、厚生労働大臣から委嘱され、それぞれの地域において、常に住民の立場に立って相談に応じ、必要な援助を行い、社会福祉の増進に努める方々であり、「児童委員」を兼ねています。 
</t>
    <phoneticPr fontId="2"/>
  </si>
  <si>
    <t xml:space="preserve">　児童委員は、地域の子どもたちが元気に安心して暮らせるように、子どもたちを見守り、子育ての不安や妊娠中の心配ごとなどの相談・支援等を行います。また、一部の児童委員は児童に関することを専門的に担当する「主任児童委員」の指名を受けています。 
</t>
    <phoneticPr fontId="2"/>
  </si>
  <si>
    <t>　大正６年　岡山県に「済世顧問制度」が設置される</t>
    <rPh sb="19" eb="21">
      <t>セッチ</t>
    </rPh>
    <phoneticPr fontId="2"/>
  </si>
  <si>
    <t>　大正７年　大阪府で「方面委員制度」が設置される</t>
    <rPh sb="19" eb="21">
      <t>セッチ</t>
    </rPh>
    <phoneticPr fontId="2"/>
  </si>
  <si>
    <t xml:space="preserve">　昭和３年 「方面委員制度」が全府県に普及 </t>
    <rPh sb="1" eb="3">
      <t>ショウワ</t>
    </rPh>
    <rPh sb="4" eb="5">
      <t>ネン</t>
    </rPh>
    <phoneticPr fontId="2"/>
  </si>
  <si>
    <t>　昭和１１年　11月13日方面委員令制定･公布（方面委員制度が全国統一の制度となる</t>
    <rPh sb="1" eb="3">
      <t>ショウワ</t>
    </rPh>
    <rPh sb="5" eb="6">
      <t>ネン</t>
    </rPh>
    <phoneticPr fontId="2"/>
  </si>
  <si>
    <t>　昭和２１年　民生委員令公布（方面委員を民生委員と改称）</t>
    <rPh sb="1" eb="3">
      <t>ショウワ</t>
    </rPh>
    <rPh sb="5" eb="6">
      <t>ネン</t>
    </rPh>
    <phoneticPr fontId="2"/>
  </si>
  <si>
    <t xml:space="preserve">　　　　　　　11月6日全日本民生委員連盟（全民連）発足（全日本方面委員聯盟を改組） </t>
    <phoneticPr fontId="2"/>
  </si>
  <si>
    <t xml:space="preserve">　昭和２２年　児童福祉法公布（民生委員は児童委員に充てられる） </t>
    <rPh sb="1" eb="3">
      <t>ショウワ</t>
    </rPh>
    <rPh sb="5" eb="6">
      <t>ネン</t>
    </rPh>
    <phoneticPr fontId="2"/>
  </si>
  <si>
    <t xml:space="preserve">　昭和２３年　7月29日民生委員法制定・公布、即日施行、任期は3年 （民生委員令廃止） </t>
    <rPh sb="1" eb="3">
      <t>ショウワ</t>
    </rPh>
    <rPh sb="5" eb="6">
      <t>ネン</t>
    </rPh>
    <phoneticPr fontId="2"/>
  </si>
  <si>
    <t>　昭和２４年　「公的保護事務に於ける民生(児童)委員の活動範囲」(通知)</t>
    <rPh sb="1" eb="3">
      <t>ショウワ</t>
    </rPh>
    <rPh sb="5" eb="6">
      <t>ネン</t>
    </rPh>
    <phoneticPr fontId="2"/>
  </si>
  <si>
    <t xml:space="preserve">　　　　　　　（民生委員は保護実施の補助機関から協力機関に） </t>
    <phoneticPr fontId="2"/>
  </si>
  <si>
    <t xml:space="preserve">　昭和２６年　民生委員信条制定　全日本民生委員連盟は、中央社会福祉協議会の発足への参加を決定  </t>
    <rPh sb="1" eb="3">
      <t>ショウワ</t>
    </rPh>
    <rPh sb="5" eb="6">
      <t>ネン</t>
    </rPh>
    <phoneticPr fontId="2"/>
  </si>
  <si>
    <t>　昭和３０年　民生委員・児童委員協議会を組織</t>
    <rPh sb="1" eb="3">
      <t>ショウワ</t>
    </rPh>
    <rPh sb="5" eb="6">
      <t>ネン</t>
    </rPh>
    <phoneticPr fontId="2"/>
  </si>
  <si>
    <t>　平成４年　　全国民生委員児童委員協議会を改称</t>
    <rPh sb="1" eb="3">
      <t>ヘイセイ</t>
    </rPh>
    <rPh sb="4" eb="5">
      <t>ネン</t>
    </rPh>
    <phoneticPr fontId="2"/>
  </si>
  <si>
    <t xml:space="preserve">　平成６年　　主任児童委員制度の創設 </t>
    <rPh sb="1" eb="3">
      <t>ヘイセイ</t>
    </rPh>
    <rPh sb="4" eb="5">
      <t>ネン</t>
    </rPh>
    <phoneticPr fontId="2"/>
  </si>
  <si>
    <t>　平成１２年　民生委員法・児童福祉法等7法改正、社会福祉法制定（社会福祉事業法を改正）</t>
    <rPh sb="1" eb="3">
      <t>ヘイセイ</t>
    </rPh>
    <rPh sb="5" eb="6">
      <t>ネン</t>
    </rPh>
    <phoneticPr fontId="2"/>
  </si>
  <si>
    <t>　　　　　　（名誉職規定削除、民児協総務は「会長」と呼称変更、等）</t>
    <phoneticPr fontId="2"/>
  </si>
  <si>
    <t>　平成１３年　児童福祉法の一部改正（主任児童委員の法定化）</t>
    <rPh sb="1" eb="3">
      <t>ヘイセイ</t>
    </rPh>
    <rPh sb="5" eb="6">
      <t>ネン</t>
    </rPh>
    <phoneticPr fontId="2"/>
  </si>
  <si>
    <t xml:space="preserve">　　　　　　　民生委員・児童委員の定数基準について（通知）（主任児童委員の複数配置実現） </t>
    <phoneticPr fontId="2"/>
  </si>
  <si>
    <t xml:space="preserve">　平成１７年　障害者自立支援法成立 </t>
    <rPh sb="1" eb="3">
      <t>ヘイセイ</t>
    </rPh>
    <rPh sb="5" eb="6">
      <t>ネン</t>
    </rPh>
    <phoneticPr fontId="2"/>
  </si>
  <si>
    <t xml:space="preserve">　平成１９年　民生委員制度創設90周年 </t>
    <rPh sb="1" eb="3">
      <t>ヘイセイ</t>
    </rPh>
    <rPh sb="5" eb="6">
      <t>ネン</t>
    </rPh>
    <phoneticPr fontId="2"/>
  </si>
  <si>
    <t xml:space="preserve">　民生委員・児童委員は、人格識見高く、広く地域の実情に通じ、社会福祉の増進に熱意のある人など、民生委員法に定める要件を満たす人が委嘱されます。市町村ごとに設置される民生委員推薦会による選考等、公正な手続きを経て推薦、委嘱がなされています。
</t>
    <phoneticPr fontId="2"/>
  </si>
  <si>
    <t>　任期は３年</t>
    <rPh sb="1" eb="3">
      <t>ニンキ</t>
    </rPh>
    <rPh sb="5" eb="6">
      <t>ネン</t>
    </rPh>
    <phoneticPr fontId="2"/>
  </si>
  <si>
    <t xml:space="preserve">　民生委員・児童委員は、自らも地域住民の一員として、それぞれが担当する区域において、住民の生活上のさまざまな相談に応じ、行政をはじめ適切な支援やサービスへの「つなぎ役」としての役割を果たすとともに、高齢者や障がい者世帯の見守りや安否確認などにも重要な役割を果たします。
</t>
    <phoneticPr fontId="2"/>
  </si>
  <si>
    <t>　民生委員・児童委員の活動は、地域住民との信頼関係を基盤として成立します。</t>
  </si>
  <si>
    <t>　そのために、民生委員には民生委員法に基づき守秘義務が課されているとともに、基本的人権の尊重や政治的中立性等をとくに重視しています。</t>
  </si>
  <si>
    <t>基本姿勢民生委員・児童委員は、以下の3つの基本姿勢を守って活動しています。</t>
  </si>
  <si>
    <t>1.社会奉仕の精神</t>
  </si>
  <si>
    <t>社会奉仕の精神をもって、社会福祉の増進に努めています。</t>
  </si>
  <si>
    <t>2.基本的人権の尊重</t>
  </si>
  <si>
    <t>その活動を行なうにあたって、個人の人格を尊重し、その身上に関する秘密を守ります。</t>
  </si>
  <si>
    <t>人権、信条、性別、社会的身分または門地による差別的、優先的な取り扱いはしません。</t>
  </si>
  <si>
    <t>3.政党・政治目的への地位利用の禁止（政治的中立）</t>
  </si>
  <si>
    <t>職務上の地位を政党または政治的目的のために利用しません。基本的性格民生委員・児童委員には、以下の3つの基本的性格があります。</t>
  </si>
  <si>
    <t>1.自主性</t>
  </si>
  <si>
    <t>常に住民の立場にたち、地域のボランティアとして自発的・主体的な活動を行ないます。</t>
  </si>
  <si>
    <t>2.奉仕性</t>
  </si>
  <si>
    <t>誠意をもち、地域住民との連帯感をもって、謙虚に、無報酬で活動を行なうとともに、関係行政機関の業務に協力します。</t>
  </si>
  <si>
    <t>3.地域性</t>
  </si>
  <si>
    <t>一定の地域社会（担当区域）を基盤として、適切な活動を行ないます。活動の原則民生委員・児童委員の活動には、以下の3つの原則があります。</t>
  </si>
  <si>
    <t>1.住民性</t>
  </si>
  <si>
    <t>自らも地域住民の一員として、住民に最も身近なところで、住民の立場にたった活動を行ないます。</t>
  </si>
  <si>
    <t>2.継続性</t>
  </si>
  <si>
    <t>福祉課題の解決は時間をかけて行なうことが必要です。地域を担当する民生委員・児童委員の交代があった場合でも、前任者の活動は必ず引き継がれ、継続した対応を行ないます。</t>
  </si>
  <si>
    <t>3.包括・総合性</t>
  </si>
  <si>
    <t>個々の福祉課題の解決を図ったり、地域社会全体の課題に対応していくために、その課題について、包括的、総合的な視点にたった活動を行ないます。</t>
  </si>
  <si>
    <t>　こうした民生委員・児童委員の活動には、以下の7つのはたらきがあります。</t>
  </si>
  <si>
    <t>7つのはたらき1.社会調査</t>
  </si>
  <si>
    <t>担当区域内の住民の実態や福祉ニーズを日常的に把握します。</t>
  </si>
  <si>
    <t>2.相談</t>
  </si>
  <si>
    <t>地域住民が抱える課題について、相手の立場にたち、親身になって相談にのります。</t>
  </si>
  <si>
    <t>3.情報提供</t>
  </si>
  <si>
    <t>社会福祉の制度やサービスについて、その内容や情報を住民に的確に提供します。</t>
  </si>
  <si>
    <t>4.連絡通報</t>
  </si>
  <si>
    <t>住民がそれぞれのニーズに応じた福祉サービスを得られるよう、関係行政機関、施設、団体等に連絡し、必要な対応を促すパイプの役割をはたします。</t>
  </si>
  <si>
    <t>5.調整</t>
  </si>
  <si>
    <t>住民の福祉ニーズに対応し、適切なサービスの提供が得られるように支援します。</t>
  </si>
  <si>
    <t>6.生活支援</t>
  </si>
  <si>
    <t>住民が求める生活支援活動を自ら行ない、また支援体制をつくっていきます。</t>
  </si>
  <si>
    <t>7.意見具申</t>
  </si>
  <si>
    <t>活動を通じて得た問題点や改善策について取りまとめ、必要に応じて民児協をとおして関係機関等に意見を提起します。</t>
  </si>
  <si>
    <t>＜民生委員・児童委員の基本姿勢、基本的性格、活動の原則＞</t>
    <phoneticPr fontId="2"/>
  </si>
  <si>
    <t xml:space="preserve">民生委員・児童委員活動の7つのはたらき　民生委員・児童委員は、地域福祉の担い手として、住民個々の相談に応じ、その生活課題の解決にあたるとともに、地域全体の福祉増進のための活動にも取り組んでいます。
</t>
    <phoneticPr fontId="2"/>
  </si>
  <si>
    <t>民生委員法（昭和２３年７月２９日法律第１９８号）　</t>
    <phoneticPr fontId="2"/>
  </si>
  <si>
    <t>民生委員法　全文</t>
    <phoneticPr fontId="2"/>
  </si>
  <si>
    <t>第一条　民生委員は、社会奉仕の精神をもつて、常に住民の立場に立つて相談に応じ、及び必要な援助を行い、もつて社会福祉の増進に努めるものとする。</t>
  </si>
  <si>
    <t>第二条　民生委員は、常に、人格識見の向上と、その職務を行う上に必要な知識及び技術の修得に努めなければならない。</t>
  </si>
  <si>
    <t>第三条　民生委員は、市（特別区を含む。以下同じ。）町村の区域にこれを置く。</t>
  </si>
  <si>
    <t>第四条　民生委員の定数は、厚生労働大臣の定める基準に従い、都道府県知事が、前条の区域ごとに、その区域を管轄する市町村長（特別区の区長を含む。以下同じ。）の意見をきいて、これを定める。</t>
  </si>
  <si>
    <t>第五条　民生委員は、都道府県知事の推薦によつて、厚生労働大臣がこれを委嘱する。</t>
  </si>
  <si>
    <t>２　前項の都道府県知事の推薦は、市町村に設置された民生委員推薦会が推薦した者について、都道府県に設置された社会福祉法（昭和２６年法律第４５号）第７条第１項に規定する地方社会福祉審議会（以下「地方社会福祉審議会」という。）の意見を聴いてこれを行う。</t>
  </si>
  <si>
    <t>第六条　民生委員推薦会が、民生委員を推薦するに当つては、当該市町村の議会（特別区の議会を含む。以下同じ。）の議員の選挙権を有する者のうち、人格識見高く、広く社会の実情に通じ、且つ、社会福祉の増進に熱意のある者であつて児童福祉法（昭和２２年法律第１６４号）の児童委員としても、適当である者について、これを行わなければならない。</t>
  </si>
  <si>
    <t>２　都道府県知事及び民生委員推薦会は、民生委員の推薦を行うに当たつては、当該推薦に係る者のうちから児童福祉法の主任児童委員として指名されるべき者を明示しなければならない。</t>
  </si>
  <si>
    <t>第七条　都道府県知事は、民生委員推薦会の推薦した者が、民生委員として適当でないと認めるときは、地方社会福祉審議会の意見を聴いて、その民生委員推薦会に対し、民生委員の再推薦を命ずることができる。</t>
  </si>
  <si>
    <t>２　前項の規定により都道府県知事が再推薦を命じた場合において、その日から２０日以内に民生委員推薦会が再推薦をしないときは、都道府県知事は、当該市町村長及び地方社会福祉審議会の意見を聴いて、民生委員として適当と認める者を定め、これを厚生労働大臣に推薦することができる。</t>
  </si>
  <si>
    <t>第八条　民生委員推薦会は、委員若干人でこれを組織する。</t>
  </si>
  <si>
    <t>２　委員は、当該市町村の区域の実情に通ずる者であつて、次の各号に掲げるもののうちから、それぞれ２人以内を市町村長が委嘱する。</t>
  </si>
  <si>
    <t>一　市町村の議会の議員</t>
  </si>
  <si>
    <t>二　民生委員</t>
  </si>
  <si>
    <t>三　社会福祉事業の実施に関係のある者</t>
  </si>
  <si>
    <t>四　市町村の区域を単位とする社会福祉関係団体の代表者</t>
  </si>
  <si>
    <t>五　教育に関係のある者</t>
  </si>
  <si>
    <t>六　関係行政機関の職員</t>
  </si>
  <si>
    <t>七　学識経験のある者</t>
  </si>
  <si>
    <t>３　民生委員推薦会に委員長１人を置く。委員長は、委員の互選とする。</t>
  </si>
  <si>
    <t>４　前三項に定めるもののほか、委員長及び委員の任期並びに委員長の職務その他民生委員推薦会に関し必要な事項は、政令でこれを定める。</t>
  </si>
  <si>
    <t>第九条　削除</t>
  </si>
  <si>
    <t>第十条　民生委員には、給与を支給しないものとし、その任期は、３年とする。ただし、補欠の民生委員の任期は、前任者の残任期間とする。</t>
  </si>
  <si>
    <t>第十一条　民生委員が左の各号の一に該当する場合においては、厚生労働大臣は、前条の規定にかかわらず、都道府県知事の具申に基いて、これを解嘱することができる。</t>
  </si>
  <si>
    <t>一　職務の遂行に支障があり、又はこれに堪えない場合</t>
  </si>
  <si>
    <t>二　職務を怠り、又は職務上の義務に違反した場合</t>
  </si>
  <si>
    <t>三　民生委員たるにふさわしくない非行のあつた場合</t>
  </si>
  <si>
    <t>２　都道府県知事が前項の具申をするに当たつては、地方社会福祉審議会の同意を経なければならない。</t>
  </si>
  <si>
    <t>第十二条　前条第２項の場合において、地方社会福祉審議会は、審査をなすに際して、あらかじめ本人に対してその旨を通告しなければならない。</t>
  </si>
  <si>
    <t>２　前項の通告を受けた民生委員は、通告を受けた日から２週間以内に、地方社会福祉審議会に対して意見を述べることができる。</t>
  </si>
  <si>
    <t>３　前項の規定により民生委員が意見を述べた場合には、地方社会福祉審議会は、その意見を聴いた後でなければ審査をなすことができない。</t>
  </si>
  <si>
    <t>第十三条　民生委員は、その市町村の区域内において、担当の区域又は事項を定めて、その職務を行うものとする。</t>
  </si>
  <si>
    <t>第十四条　民生委員の職務は、次のとおりとする。</t>
  </si>
  <si>
    <t>一　住民の生活状態を必要に応じ適切に把握しておくこと。</t>
  </si>
  <si>
    <t>二　援助を必要とする者がその有する能力に応じ自立した日常生活を営むことができるように生活に関する相談に応じ、助言その他の援助を行うこと。</t>
  </si>
  <si>
    <t>三　援助を必要とする者が福祉サービスを適切に利用するために必要な情報の提供その他の援助を行うこと。</t>
  </si>
  <si>
    <t>四　社会福祉を目的とする事業を経営する者又は社会福祉に関する活動を行う者と密接に連携し、その事業又は活動を支援すること。</t>
  </si>
  <si>
    <t>五　社会福祉法に定める福祉に関する事務所（以下「福祉事務所」という。）その他の関係行政機関の業務に協力すること。</t>
  </si>
  <si>
    <t>２　民生委員は、前項の職務を行うほか、必要に応じて、住民の福祉の増進を図るための活動を行う。</t>
  </si>
  <si>
    <t>第十五条　民生委員は、その職務を遂行するに当つては、個人の人格を尊重し、その身上に関する秘密を守り、人種、信条、性別、社会的身分又は門地によつて、差別的又は優先的な取扱をすることなく、且つ、その処理は、実情に即して合理的にこれを行わなければならない。</t>
  </si>
  <si>
    <t>第十六条　民生委員は、その職務上の地位を政党又は政治的目的のために利用してはならない。</t>
  </si>
  <si>
    <t>２　前項の規定に違反した民生委員は、第１１条及び第１２条の規定に従い解嘱せられるものとする。</t>
  </si>
  <si>
    <t>第十七条　民生委員は、その職務に関して、都道府県知事の指揮監督を受ける。</t>
  </si>
  <si>
    <t>２　市町村長は、民生委員に対し、援助を必要とする者に関する必要な資料の作成を依頼し、その他民生委員の職務に関して必要な指導をすることができる。</t>
  </si>
  <si>
    <t>第十八条　都道府県知事は、民生委員の指導訓練を実施しなければならない。</t>
  </si>
  <si>
    <t>第十九条　削除</t>
  </si>
  <si>
    <t>第二十条　民生委員は、都道府県知事が市町村長の意見をきいて定める区域ごとに、民生委員協議会を組織しなければならない。</t>
  </si>
  <si>
    <t>２　前項の規定による民生委員協議会を組織する区域を定める場合においては、特別の事情のあるときの外、市においてはその区域を数区域に分けた区域をもつて、町村においてはその区域をもつて一区域としなければならない。</t>
  </si>
  <si>
    <t>第二十一条から第二十三条まで　削除</t>
  </si>
  <si>
    <t>第二十四条　民生委員協議会の任務は、次のとおりとする。</t>
  </si>
  <si>
    <t>一　民生委員が担当する区域又は事項を定めること。</t>
  </si>
  <si>
    <t>二　民生委員の職務に関する連絡及び調整をすること。</t>
  </si>
  <si>
    <t>三　民生委員の職務に関して福祉事務所その他の関係行政機関との連絡に当たること。</t>
  </si>
  <si>
    <t>四　必要な資料及び情報を集めること。</t>
  </si>
  <si>
    <t>五　民生委員をして、その職務に関して必要な知識及び技術の修得をさせること。</t>
  </si>
  <si>
    <t>六　その他民生委員が職務を遂行するに必要な事項を処理すること。</t>
  </si>
  <si>
    <t>２　民生委員協議会は、民生委員の職務に関して必要と認める意見を関係各庁に具申することができる。</t>
  </si>
  <si>
    <t>３　民生委員協議会は、市町村の区域を単位とする社会福祉関係団体の組織に加わることができる。</t>
  </si>
  <si>
    <t>４　市町村長及び福祉事務所その他の関係行政機関の職員は、民生委員協議会に出席し、意見を述べることができる。</t>
  </si>
  <si>
    <t>第二十五条　民生委員協議会を組織する民生委員は、その互選により会長１人を定めなければならない。</t>
  </si>
  <si>
    <t>２　会長は、民生委員協議会の会務をとりまとめ、民生委員協議会を代表する。</t>
  </si>
  <si>
    <t>３　前二項に定めるもののほか、会長の任期その他会長に関し必要な事項は、政令で定める。</t>
  </si>
  <si>
    <t>第二十六条　民生委員、民生委員推薦会、民生委員協議会及び民生委員の指導訓練に関する費用は、都道府県がこれを負担する。</t>
  </si>
  <si>
    <t>第二十七条　削除</t>
  </si>
  <si>
    <t>第二十八条　国庫は、第２６条の規定により都道府県が負担した費用のうち、厚生労働大臣の定める事項に関するものについては、予算の範囲内で、その一部を補助することができる。</t>
  </si>
  <si>
    <t>第二十九条　この法律中都道府県が処理することとされている事務で政令で定めるものは、地方自治法（昭和２２年法律第６７号）第２５２条の１９第１項の指定都市（以下本条中「指定都市」という。）及び同法第２５２条の２２第１項の中核市（以下本条中「中核市」という。）においては、政令で定めるところにより、指定都市又は中核市（以下本条中「指定都市等」という。）が処理するものとする。この場合においては、この法律中都道府県に関する規定は、指定都市等に関する規定として指定都市等に適用があるものとする。</t>
  </si>
  <si>
    <t>第二十九条の二　この法律に規定する厚生労働大臣の権限は、厚生労働省令で定めるところにより、地方厚生局長に委任することができる。</t>
  </si>
  <si>
    <t>２　前項の規定により地方厚生局長に委任された権限は、厚生労働省令で定めるところにより、地方厚生支局長に委任することができる。</t>
  </si>
  <si>
    <t>社協・民生</t>
    <rPh sb="0" eb="2">
      <t>シャキョウ</t>
    </rPh>
    <rPh sb="3" eb="5">
      <t>ミンセイ</t>
    </rPh>
    <phoneticPr fontId="2"/>
  </si>
  <si>
    <t>備　　　考</t>
    <rPh sb="0" eb="1">
      <t>ビ</t>
    </rPh>
    <rPh sb="4" eb="5">
      <t>コウ</t>
    </rPh>
    <phoneticPr fontId="2"/>
  </si>
  <si>
    <t>明治</t>
    <rPh sb="0" eb="2">
      <t>メイジ</t>
    </rPh>
    <phoneticPr fontId="3"/>
  </si>
  <si>
    <t>現在</t>
    <rPh sb="0" eb="2">
      <t>ゲンザイ</t>
    </rPh>
    <phoneticPr fontId="3"/>
  </si>
  <si>
    <t>新羽地区体育指導委員・スポーツ推進委員関係年表</t>
    <rPh sb="0" eb="2">
      <t>ニッパ</t>
    </rPh>
    <rPh sb="2" eb="4">
      <t>チク</t>
    </rPh>
    <rPh sb="4" eb="6">
      <t>タイイク</t>
    </rPh>
    <rPh sb="6" eb="8">
      <t>シドウ</t>
    </rPh>
    <rPh sb="8" eb="10">
      <t>イイン</t>
    </rPh>
    <rPh sb="15" eb="17">
      <t>スイシン</t>
    </rPh>
    <rPh sb="17" eb="19">
      <t>イイン</t>
    </rPh>
    <rPh sb="19" eb="21">
      <t>カンケイ</t>
    </rPh>
    <rPh sb="21" eb="23">
      <t>ネンピョウ</t>
    </rPh>
    <phoneticPr fontId="13"/>
  </si>
  <si>
    <t>ペタンク</t>
    <phoneticPr fontId="3"/>
  </si>
  <si>
    <t>インディアカ</t>
    <phoneticPr fontId="3"/>
  </si>
  <si>
    <t>ミニキャンプ</t>
    <phoneticPr fontId="13"/>
  </si>
  <si>
    <t>グラウンドゴルフ</t>
    <phoneticPr fontId="3"/>
  </si>
  <si>
    <t>区グラウンドゴルフ大会</t>
    <rPh sb="0" eb="1">
      <t>ク</t>
    </rPh>
    <rPh sb="9" eb="11">
      <t>タイカイ</t>
    </rPh>
    <phoneticPr fontId="13"/>
  </si>
  <si>
    <t>全国に先がけて「横浜市健民体育指導員」制度が発足する。</t>
    <phoneticPr fontId="13"/>
  </si>
  <si>
    <t xml:space="preserve">文部省が「体育指導委員」制度の設置を奨励したため、横浜市は体育指導委員組織の拡大を図る。   </t>
    <rPh sb="25" eb="27">
      <t>ヨコハマ</t>
    </rPh>
    <phoneticPr fontId="13"/>
  </si>
  <si>
    <t xml:space="preserve">「スポーツ振興法」が制定され、体育指導委員の位置づけ、役割が明確にされる。   </t>
    <phoneticPr fontId="13"/>
  </si>
  <si>
    <t xml:space="preserve">「横浜市体育指導委員規則」を制定し、職務内容等を決定した。   </t>
    <phoneticPr fontId="13"/>
  </si>
  <si>
    <t>和田</t>
    <rPh sb="0" eb="2">
      <t>ワダ</t>
    </rPh>
    <phoneticPr fontId="13"/>
  </si>
  <si>
    <t>堀内</t>
    <rPh sb="0" eb="2">
      <t>ホリウチ</t>
    </rPh>
    <phoneticPr fontId="13"/>
  </si>
  <si>
    <t>川向</t>
    <rPh sb="0" eb="2">
      <t>カワム</t>
    </rPh>
    <phoneticPr fontId="13"/>
  </si>
  <si>
    <t>小松</t>
    <rPh sb="0" eb="2">
      <t>コマツ</t>
    </rPh>
    <phoneticPr fontId="13"/>
  </si>
  <si>
    <t>横浜市消防団</t>
    <phoneticPr fontId="3"/>
  </si>
  <si>
    <t>　消防団員の身分は、地方公務員法及び消防組織法に規定された、市町村における非常勤の特別職地方公務員です。</t>
    <phoneticPr fontId="3"/>
  </si>
  <si>
    <t>消防組に常設消防隊が併設される。 　</t>
  </si>
  <si>
    <t>消防組織法が施行となり、これにより自治体消防が発足し、消防団は公設消防とともに横浜市に移り、横浜市消防団の第一歩がはじまる。</t>
    <rPh sb="0" eb="2">
      <t>ショウボウ</t>
    </rPh>
    <phoneticPr fontId="2"/>
  </si>
  <si>
    <t>昭和20年　警防団は20団(加賀町、伊勢佐木、水上、山手、磯子、寿、大岡、鶴見、神奈川、川和、戸部、保土ヶ谷、戸塚、中和田、豊田、中川、本郷、川上、瀬谷、大正)8,932人となる。警防団は昭和22年5月消防団令が公布され改組されるまで存置する。勅令185号により消防団令が公布される。 　</t>
    <phoneticPr fontId="2"/>
  </si>
  <si>
    <t>〇</t>
    <phoneticPr fontId="2"/>
  </si>
  <si>
    <t>〇身分と入団資格</t>
    <rPh sb="1" eb="3">
      <t>ミブン</t>
    </rPh>
    <rPh sb="4" eb="6">
      <t>ニュウダン</t>
    </rPh>
    <rPh sb="6" eb="8">
      <t>シカク</t>
    </rPh>
    <phoneticPr fontId="2"/>
  </si>
  <si>
    <t xml:space="preserve">・消防団員の身分は、特別職の地方公務員です。 
・入団資格は、年齢18歳以上で横浜市に居住し、勤務し、又は在学している人ならば、男性でも女性でも入団できます。
</t>
    <phoneticPr fontId="2"/>
  </si>
  <si>
    <t>　消防団員とは、日ごろは本業を持ちながら、自分の居住する地域の消防団に所属することで、火災、事故あるいは災害などが発生した際に消防活動を実施する者を指します（消防組織法第9条、第15条の2）。
　消防団員の役割は、平時にあっては本業を有しながら消火訓練・応急手当訓練などを通して技術を修練するとともに、規律ある部隊行動をとるために消防の規律・礼式を習得すること、並びに防災思想の普及、すなわち広報及び啓蒙にあたることで災害の予防に努めることです。災害時においては消防団長の指揮に従い（なお、消防本部を置く市町村では消防団は消防長または消防署長の所轄のもとに行動する）、消火・応急手当・水防活動等にあたり、災害対策基本法及び国民保護法が適用された場合には市町村長の指揮を受けた消防団長の指揮に基づき避難住民の誘導にあたることになります。火災等の災害において、消防団員は消防警戒区域を設定して総務省令で定める者以外の者に対して、その区域からの退去を命じ、又はその区域への出入りの禁止し若しくは制限することができます(消防法第28条)。消防団員が消火活動又は水災を除く他の災害の警戒防御及び救護に従事するに当たり、その行為を妨害した場合は1年以下の懲役又は百万円以下の罰金(消防法第41条)、暴行及び脅迫をはかった場合、公務執行妨害罪が成立します。</t>
    <phoneticPr fontId="2"/>
  </si>
  <si>
    <t>○横浜市消防団員の定員、任免、給与、服務等に関する条例
　（全文）</t>
    <phoneticPr fontId="2"/>
  </si>
  <si>
    <t>条例第65号</t>
  </si>
  <si>
    <t>注　昭和61年9月から改正経過を注記した。</t>
  </si>
  <si>
    <t>横浜市消防団員の定員、任免、給与、服務等に関する条例をここに公布する。</t>
  </si>
  <si>
    <t>横浜市消防団員の定員、任免、給与、服務等に関する条例</t>
  </si>
  <si>
    <t>第1章　総則</t>
  </si>
  <si>
    <t>(目的)</t>
  </si>
  <si>
    <t>第1条　この条例は、消防組織法の規定に基き、本市消防団員の定員、任免、給与及び服務等について必要な事項を定めることを目的とする。</t>
  </si>
  <si>
    <t>第2章　定員</t>
  </si>
  <si>
    <t>(定員)</t>
  </si>
  <si>
    <t>第2条　消防団員の定員は8,305人とし、消防団ごとの定員については規則で定める。</t>
  </si>
  <si>
    <t>(平18条例33・一部改正)</t>
  </si>
  <si>
    <t>第3章　任免</t>
  </si>
  <si>
    <t>(団員の資格)</t>
  </si>
  <si>
    <t>第3条　消防団員は、次の各号に該当するものでなければならない。</t>
  </si>
  <si>
    <t>(1)　年齢18歳以上の者であること。</t>
  </si>
  <si>
    <t>(2)　志操堅実身体強健のものであること。</t>
  </si>
  <si>
    <t>(3)　当該消防団の区域内に居住し、勤務し、又は在学する者であること。</t>
  </si>
  <si>
    <t>(平9条例34・平18条例33・一部改正)</t>
  </si>
  <si>
    <t>(欠格条項)</t>
  </si>
  <si>
    <t>第4条　次の各号の一に該当するものは、消防団員となることができない。</t>
  </si>
  <si>
    <t>(1)　成年被後見人又は被保佐人</t>
  </si>
  <si>
    <t>(2)　禁こ以上の刑に処せられ、その執行を終ってから2年を経過しないもの</t>
  </si>
  <si>
    <t>(3)　第13条の規定により免職の懲戒処分を受け、当該処分の日から2年を経過しないもの</t>
  </si>
  <si>
    <t>(平12条例50・一部改正)</t>
  </si>
  <si>
    <t>(失格条項)</t>
  </si>
  <si>
    <t>第5条　消防団員が、次の各号の一に該当するときはその身分を失う。</t>
  </si>
  <si>
    <t>(1)　死亡したとき。</t>
  </si>
  <si>
    <t>(2)　所在不明となったとき。</t>
  </si>
  <si>
    <t>(3)　第3条第3号に規定する資格に該当しなくなったとき。</t>
  </si>
  <si>
    <t>(4)　後見開始又は保佐開始の審判を受けたとき。</t>
  </si>
  <si>
    <t>(5)　禁錮以上の刑に処せられ、その執行を受けたとき。</t>
  </si>
  <si>
    <t>(平12条例50・平18条例33・一部改正)</t>
  </si>
  <si>
    <t>(罷免)</t>
  </si>
  <si>
    <t>第6条　消防団員が、心身の故障のため職務の遂行に支障があり、又はこれに堪えない場合若しくは消防団員たることに必要な適格性を欠く場合は、任命権者は、これを罷免することができる。</t>
  </si>
  <si>
    <t>(定年による退職)</t>
  </si>
  <si>
    <t>第6条の2　消防団員は、定年に達したときは、定年に達した日以後における最初の3月31日(以下「定年退職日」という。)に退職する。</t>
  </si>
  <si>
    <t>2　消防団員の定年は、年齢70年とする。</t>
  </si>
  <si>
    <t>4　任命権者は、前項の規定により消防団員を引き続いて勤務させる場合には、当該消防団員の同意を得なければならない。</t>
  </si>
  <si>
    <t>(平23条例46・追加)</t>
  </si>
  <si>
    <t>第7条　消防団長等の任期は、4年とする。ただし、再任を妨げない。</t>
  </si>
  <si>
    <t>2　消防団長等に欠員を生じ、新たに任命された者の任期は、前任者の残任期間とする。</t>
  </si>
  <si>
    <t>(平23条例46・一部改正)</t>
  </si>
  <si>
    <t>第4章　服務紀律</t>
  </si>
  <si>
    <t>(服務の基準)</t>
  </si>
  <si>
    <t>第8条　消防団員の服務は、非常勤とする。</t>
  </si>
  <si>
    <t>第9条　消防団員は、別に定める召集の命によって出動勤務するものとする。</t>
  </si>
  <si>
    <t>2　召集の命を受けない場合であっても、水火災又は非常災害の発生を知ったときは、あらかじめの指示に従い出動し、服務しなければならない。</t>
  </si>
  <si>
    <t>(解散及び点検)</t>
  </si>
  <si>
    <t>第10条　出動した消防団員が、解散する場合は、人員及び携帯機具につき所属長の点検を受けなければならない。</t>
  </si>
  <si>
    <t>(遵守事項)</t>
  </si>
  <si>
    <t>第11条　消防団員は、次の各号に掲げる事項を遵守して服務しなければならない。</t>
  </si>
  <si>
    <t>(1)　常時召集に応ずることができるように準備しておき、又服務中はみだりに持場をはなれないこと。</t>
  </si>
  <si>
    <t>(2)　長期に及んで居住地をはなれる場合は、消防団長にあっては消防署長、その他の者にあっては消防団長に届け出ること。</t>
  </si>
  <si>
    <t>(3)　貸与品及び給与品は丁重に保管し、職務以外に使用し、又は他人に貸与しないこと。</t>
  </si>
  <si>
    <t>(4)　機械器具その他消防団の設備資材は、職務以外にこれを使用しないこと。</t>
  </si>
  <si>
    <t>(5)　消防職員又は警察職員の命のないときは、職務のためであっても、みだりに建物その他の物件を破損しないこと。</t>
  </si>
  <si>
    <t>(6)　職務に関し、私に金品の寄贈若しくは酒食の接待を受け又はこれを請求しないこと。</t>
  </si>
  <si>
    <t>(7)　職務上知得したこと又は他から聞知したことを問わず機密はいっさいもらさないこと。</t>
  </si>
  <si>
    <t>(8)　消防団又は消防団員の名義をもって他人の訴訟若しくは紛議に干与しないこと。</t>
  </si>
  <si>
    <t>(9)　消防団又は消防団員の名義をもって、みだりに寄附を募集し、又は営利行為をなし、若しくは義務負担となるような行為をしないこと。</t>
  </si>
  <si>
    <t>第5章　賞罰</t>
  </si>
  <si>
    <t>(表彰)</t>
  </si>
  <si>
    <t>第12条　消防団又は消防団員が、その任務遂行に当って功労があると認めたときは、別に定めるところにより表彰することができる。</t>
  </si>
  <si>
    <t>(懲戒)</t>
  </si>
  <si>
    <t>第13条　任命権者は消防団員が、次の各号の一に該当するときは、これを懲戒することができる。</t>
  </si>
  <si>
    <t>(1)　消防団に関する法令、条例又は規則に違反したとき。</t>
  </si>
  <si>
    <t>(2)　職務上の義務に違反し、又は職務を怠ったとき。</t>
  </si>
  <si>
    <t>(3)　消防団員としてふさわしくない行為があったとき。</t>
  </si>
  <si>
    <t>(懲戒の種類)</t>
  </si>
  <si>
    <t>第14条　前条の懲戒は次の区分により行う。</t>
  </si>
  <si>
    <t>(1)　免職</t>
  </si>
  <si>
    <t>(2)　停職</t>
  </si>
  <si>
    <t>(3)　戒告</t>
  </si>
  <si>
    <t>停職は1ケ年以内の期間を定めて行う。</t>
  </si>
  <si>
    <t>(懲戒猶予)</t>
  </si>
  <si>
    <t>第15条　任命権者は懲戒に該当する者で情状をしやく量すべき点がある者に対しては、1ケ年以内の期間に限り懲戒を猶予することができる。</t>
  </si>
  <si>
    <t>2　前項の猶予された者で改しゆんの状のないときは猶予を取消し、その懲戒を行う。</t>
  </si>
  <si>
    <t>3　猶予を取消されることなく猶予の期間を経過したときは、その懲戒はこれを行わない。</t>
  </si>
  <si>
    <t>第6章　給与</t>
  </si>
  <si>
    <t>(報酬の額及び支給方法)</t>
  </si>
  <si>
    <t>第16条　消防団員に対し、別表に定める額の年額報酬及び出動報酬を支給する。</t>
  </si>
  <si>
    <t>2　年額報酬は、年度ごとに支給するものとし、前項の規定にかかわらず、次のいずれかに該当する場合は、それぞれの勤務した期間に応じて月割により計算した額を支給する。</t>
  </si>
  <si>
    <t>(1)　年度の中途において、新たに消防団員となり、若しくはその職を退いた場合又は勤務しない期間がある場合</t>
  </si>
  <si>
    <t>(2)　年度の中途において、年額報酬の額の異なる階級に異動した場合</t>
  </si>
  <si>
    <t>3　出動報酬は、各年度の4月分から9月分まで及び10月分から3月分までの期間の実績に応じて支給する。</t>
  </si>
  <si>
    <t>(平20条例22・全改)</t>
  </si>
  <si>
    <t>第7章　雑則</t>
  </si>
  <si>
    <t>(雑則)</t>
  </si>
  <si>
    <t>第17条　この条例実施のための手続その他その執行について必要な事項は、市長が定める。</t>
  </si>
  <si>
    <t>1　この条例は、公布の日から施行する。</t>
  </si>
  <si>
    <t>2　横浜市消防団の定員等に関する条例(昭和23年10月横浜市条例第59号)は、廃止する。</t>
  </si>
  <si>
    <t>4　現に在職中の消防団長、副消防団長、分団長及び副分団長の任期は、従前の規定によって任命された日から起算する。</t>
  </si>
  <si>
    <t>附　則(昭和27年11月条例第57号)</t>
  </si>
  <si>
    <t>2　この条例施行の際、現に磯子消防団員であって金沢区内に居住する消防団員は、金沢消防団員に任命されたものとみなす。</t>
  </si>
  <si>
    <t>付　則(昭和42年3月条例第13号)</t>
  </si>
  <si>
    <t>この条例は、公布の日から施行する。</t>
  </si>
  <si>
    <t>付　則(昭和44年9月条例第61号)</t>
  </si>
  <si>
    <t>1　この条例は、昭和44年10月1日から施行する。</t>
  </si>
  <si>
    <t>2　この条例の施行の際、現に消防団員(以下「団員」という。)であって、横浜市消防団の設置等に関する条例の一部を改正する条例(昭和44年9月横浜市条例第60号。以下「消防団設置条例」という。)の規定により新たに設置される消防団の区域内に居住する団員は、当該消防団の団員に任命されたものとみなす。</t>
  </si>
  <si>
    <t>3　消防団設置条例の規定により新たに設置される消防団の消防団長、副団長、分団長及び副分団長の任期は、横浜市消防団員の定員、任免、給与、服務等に関する条例第7条第1項の規定にかかわらず昭和47年3月31日までとする。</t>
  </si>
  <si>
    <t>附　則(昭和61年9月条例第57号)</t>
  </si>
  <si>
    <t>1　この条例は、昭和61年11月3日から施行する。</t>
  </si>
  <si>
    <t>2　この条例による改正後の横浜市消防団員の定員、任免、給与、服務等に関する条例の規定に基づき、最初に任命された戸塚消防団、栄消防団及び泉消防団の消防団長、副団長、分団長及び副分団長の任期は、この条例による改正後の横浜市消防団員の定員、任免、給与、服務等に関する条例第7条第1項の規定にかかわらず、昭和63年3月31日までとする。</t>
  </si>
  <si>
    <t>附　則(平成6年9月条例第61号)</t>
  </si>
  <si>
    <t>1　この条例は、平成6年11月6日から施行する。</t>
  </si>
  <si>
    <t>2　この条例による改正後の横浜市消防団員の定員、任免、給与、服務等に関する条例第7条第1項の規定にかかわらず、この条例の施行の日以後最初に任命された港北消防団、緑消防団、青葉消防団及び都筑消防団の消防団長、副団長、分団長及び副分団長の任期は、平成8年3月31日までとする。</t>
  </si>
  <si>
    <t>附　則(平成9年3月条例第34号)</t>
  </si>
  <si>
    <t>この条例は、平成9年4月1日から施行する。</t>
  </si>
  <si>
    <t>附　則(平成10年3月条例第21号)</t>
  </si>
  <si>
    <t>この条例は、平成10年4月1日から施行する。</t>
  </si>
  <si>
    <t>附　則(平成11年3月条例第32号)</t>
  </si>
  <si>
    <t>この条例は、平成11年4月1日から施行する。</t>
  </si>
  <si>
    <t>附　則(平成12年3月条例第50号)</t>
  </si>
  <si>
    <t>1　この条例は、平成12年4月1日から施行する。</t>
  </si>
  <si>
    <t>2　この条例の施行の際現に民法の一部を改正する法律(平成11年法律第149号)による改正前の民法の規定により、心神耗弱を原因とする準禁治産の宣告を受けている準禁治産者以外の準禁治産者については、この条例による改正前の横浜市消防団員の定員、任免、給与、服務等に関する条例第4条第1号の規定は、この条例の施行後も、なおその効力を有する。</t>
  </si>
  <si>
    <t>附　則(平成18年3月条例第33号)</t>
  </si>
  <si>
    <t>この条例は、平成18年4月1日から施行する。</t>
  </si>
  <si>
    <t>附　則(平成20年3月条例第22号)</t>
  </si>
  <si>
    <t>この条例は、平成20年4月1日から施行する。</t>
  </si>
  <si>
    <t>附　則(平成21年3月条例第28号)</t>
  </si>
  <si>
    <t>この条例は、平成21年4月1日から施行する。</t>
  </si>
  <si>
    <t>附　則(平成23年3月条例第28号)</t>
  </si>
  <si>
    <t>この条例は、平成23年4月1日から施行する。</t>
  </si>
  <si>
    <t>附　則(平成23年9月条例第46号)</t>
  </si>
  <si>
    <t>1　この条例は、平成24年3月31日から施行する。</t>
  </si>
  <si>
    <t>2　この条例の施行の日(以下「施行日」という。)の前日までにこの条例による改正後の横浜市消防団員の定員、任免、給与、服務等に関する条例第6条の2第2項に規定する定年に達している消防団員は、施行日に退職する。</t>
  </si>
  <si>
    <t>附　則(平成25年3月条例第26号)</t>
  </si>
  <si>
    <t>この条例は、平成25年4月1日から施行する。</t>
  </si>
  <si>
    <t>附　則(平成27年3月条例第32号)</t>
  </si>
  <si>
    <t>この条例は、平成27年4月1日から施行する。</t>
  </si>
  <si>
    <t>別表(第16条第1項)</t>
  </si>
  <si>
    <t>(平20条例22・追加、平21条例28・平23条例28・平25条例26・平27条例32・一部改正)</t>
  </si>
  <si>
    <t>1　年額報酬</t>
  </si>
  <si>
    <t>階級</t>
  </si>
  <si>
    <t>団長</t>
  </si>
  <si>
    <t>副団長</t>
  </si>
  <si>
    <t>分団長</t>
  </si>
  <si>
    <t>副分団長</t>
  </si>
  <si>
    <t>部長</t>
  </si>
  <si>
    <t>班長</t>
  </si>
  <si>
    <t>団員</t>
  </si>
  <si>
    <t>2　出動報酬</t>
  </si>
  <si>
    <t>種別</t>
  </si>
  <si>
    <t>水火災等の防御活動に従事したとき。</t>
  </si>
  <si>
    <t>消防訓練、防災指導等の職務に従事したとき。</t>
  </si>
  <si>
    <t>3　任命権者は、定年に達した消防団長、副団長、分団長、消防団本部の部の部長及び副分団長(以下「消防団長等」という。)の職にある消防団員が第1項の規定により退職すべきこととなる場合において、当該消防団員の退職がその業務の遂行上重大な障害となる特別の事情があるため、当該消防団員の退職によりその所属する消防団の運営に著しい支障が生ずると認めるときは、当該消防団員に係る定年退職日における次条第1項の規定による消防団長等の残任期間を超えない範囲内で期限を定め、当該消防団員を消防団長等の職務に従事させるため引き続いて勤務させることができる。</t>
  </si>
  <si>
    <t>5　任命権者は、第3項の期限が到来する前に同項の事由が存しなくなったと認めるときは、当該消防団員の同意を得て、期日を定めてその期限を繰り上げて退職させることができる。</t>
  </si>
  <si>
    <t>3　この条例施行の際、従前の規定によって任命された消防団員は、この条例により任命されたものとみなす。</t>
  </si>
  <si>
    <t xml:space="preserve">  </t>
  </si>
  <si>
    <t xml:space="preserve"> 報酬の額</t>
  </si>
  <si>
    <t xml:space="preserve"> </t>
  </si>
  <si>
    <t xml:space="preserve"> 年額　84,000円</t>
  </si>
  <si>
    <t xml:space="preserve"> 年額　70,000円</t>
  </si>
  <si>
    <t xml:space="preserve"> 年額　50,000円</t>
  </si>
  <si>
    <t xml:space="preserve"> 年額　45,000円</t>
  </si>
  <si>
    <t xml:space="preserve"> 年額　39,000円</t>
  </si>
  <si>
    <t xml:space="preserve"> 年額　36,000円</t>
  </si>
  <si>
    <t xml:space="preserve"> 年額　34,000円</t>
  </si>
  <si>
    <t xml:space="preserve"> 1回につき　3,400円</t>
  </si>
  <si>
    <t xml:space="preserve"> 1回につき　2,400円</t>
  </si>
  <si>
    <t>　報酬    横浜市条例により、34000円から84000円（年額）</t>
    <rPh sb="7" eb="10">
      <t>ヨコハマシ</t>
    </rPh>
    <rPh sb="10" eb="12">
      <t>ジョウレイ</t>
    </rPh>
    <rPh sb="21" eb="22">
      <t>エン</t>
    </rPh>
    <rPh sb="29" eb="30">
      <t>エン</t>
    </rPh>
    <rPh sb="31" eb="33">
      <t>ネンガク</t>
    </rPh>
    <phoneticPr fontId="11"/>
  </si>
  <si>
    <t>大正</t>
    <rPh sb="0" eb="2">
      <t>タイショウ</t>
    </rPh>
    <phoneticPr fontId="3"/>
  </si>
  <si>
    <t>昭和</t>
    <rPh sb="0" eb="2">
      <t>ショウワ</t>
    </rPh>
    <phoneticPr fontId="3"/>
  </si>
  <si>
    <t xml:space="preserve">　　　　　　　全国社会福祉協議会連合会を全国社会福祉協議会に改組 </t>
    <phoneticPr fontId="2"/>
  </si>
  <si>
    <t xml:space="preserve">　　　　　　　介護保険制度施行　児童虐待防止法施行 </t>
    <phoneticPr fontId="2"/>
  </si>
  <si>
    <t xml:space="preserve">明治27年5月　消防団の前身である消防組が、横浜市に3組(伊勢佐木、石川、山手)217人体制で編成される。 　消防団の前身である消防組が、横浜市に3組(伊勢佐木、石川、山手)217人体制で編成される。 </t>
    <phoneticPr fontId="2"/>
  </si>
  <si>
    <t xml:space="preserve">明治45年　消防組に常設消防隊が併設される。 </t>
    <phoneticPr fontId="2"/>
  </si>
  <si>
    <t xml:space="preserve">大正8年　常設消防隊が消防署となったが、消防組はそのまま存続する。 </t>
    <phoneticPr fontId="2"/>
  </si>
  <si>
    <t xml:space="preserve">大正11年11月　伊勢佐木、戸部、南太田、平沼、神奈川、子安、関内、加賀、寿、山手、特置(現山下町)、水上、中村、磯子、北方の15消防組となる。 </t>
    <phoneticPr fontId="2"/>
  </si>
  <si>
    <t xml:space="preserve">昭和14年4月　警防団令が公布され、消防組は警防団に統合される。 </t>
    <phoneticPr fontId="2"/>
  </si>
  <si>
    <t xml:space="preserve">昭和22年12月　法律第226号により消防組織法が制定され、これに伴って横浜市消防団条例(条例第41号)が公布される。 </t>
    <phoneticPr fontId="2"/>
  </si>
  <si>
    <t xml:space="preserve">当時の消防団設置数は、横浜市8行政区に13団(鶴見、神奈川、西、伊勢佐木、加賀町、山手、寿、大岡、保土ヶ谷、磯子、港北、川和、戸塚)7,809人体制で運営される。 </t>
    <phoneticPr fontId="2"/>
  </si>
  <si>
    <t xml:space="preserve">昭和27年11月　磯子区が2分割され、磯子区を受持ち区域にしていた磯子消防団が2分割され、金沢消防団が誕生し条例定数も15人増員され、14団7,824人体制となる。 </t>
    <phoneticPr fontId="2"/>
  </si>
  <si>
    <t>〇</t>
    <phoneticPr fontId="2"/>
  </si>
  <si>
    <t xml:space="preserve">昭和44年10月　横浜市域行政区の再編成が行われ、港南区(南区より分離)、旭区(保土ヶ谷区より分離)、瀬谷区(戸塚区より分離)の3区が新たに誕生し、同日よりそれぞれの区名を冠称した消防団が編成されるとともに、川和消防団が緑消防団と改称され、17消防団7,824人となる。 </t>
    <phoneticPr fontId="2"/>
  </si>
  <si>
    <t xml:space="preserve">昭和61年11月　戸塚区が、戸塚、栄、泉の3区に再編成され、同日よりそれぞれの名称を冠称とした消防団が誕生し、19消防団7,824人となる。 </t>
    <phoneticPr fontId="2"/>
  </si>
  <si>
    <t xml:space="preserve">平成6年11月　港北区、緑区の再編成が行われ、同日より新たに青葉区、都筑区が誕生し、それぞれの名称を冠称とした消防団が設置され、18行政区、21消防団、7,824人をもって運営される。 </t>
    <phoneticPr fontId="2"/>
  </si>
  <si>
    <t xml:space="preserve">平成9年10月　鶴見、神奈川、西、伊勢佐木、加賀町、寿、大岡、港南、保土ヶ谷、旭、磯子、都筑の12消防団で本市で初めて190人の女性消防団員が任命される。 </t>
    <phoneticPr fontId="2"/>
  </si>
  <si>
    <t xml:space="preserve">平成10年10月　残る9消防団を中心に平成10年度女性消防団員の任命を行うため200人増員の条例定数を改正し8,024人とし、200人の女性消防団員を採用し、累計390人となった。 </t>
    <phoneticPr fontId="2"/>
  </si>
  <si>
    <t xml:space="preserve">平成11年10月　200人増員(女性120人、男性80人)条例定数を改定し、8,224人とし、累計で女性消防団員は510人となった。 </t>
    <phoneticPr fontId="2"/>
  </si>
  <si>
    <t xml:space="preserve">平成12年10月　女性消防団員の当初採用予定の最終年度であり、140人増員の条例定数の改定を行い、現在10月1日採用を予定。これにより、女性消防団員は累計650人となる。 </t>
    <phoneticPr fontId="2"/>
  </si>
  <si>
    <t>横浜市健民体育指導員として活動</t>
    <rPh sb="0" eb="3">
      <t>ヨコハマシ</t>
    </rPh>
    <rPh sb="3" eb="4">
      <t>タケシ</t>
    </rPh>
    <rPh sb="4" eb="5">
      <t>タミ</t>
    </rPh>
    <rPh sb="5" eb="7">
      <t>タイイク</t>
    </rPh>
    <rPh sb="7" eb="10">
      <t>シドウイン</t>
    </rPh>
    <rPh sb="13" eb="15">
      <t>カツドウ</t>
    </rPh>
    <phoneticPr fontId="2"/>
  </si>
  <si>
    <t>昭和４年</t>
  </si>
  <si>
    <t>横濱体育協會発足（野球・庭球・山岳）</t>
  </si>
  <si>
    <t>昭和５年</t>
  </si>
  <si>
    <t>横濱市民体育大会開催</t>
  </si>
  <si>
    <t>昭和30年</t>
  </si>
  <si>
    <t>第10回国民体育大会神奈川国体開催</t>
  </si>
  <si>
    <t>第10回国民体育大会 開会式（三ツ沢競技場）</t>
  </si>
  <si>
    <t>&lt; 開会式（三ツ沢競技場） &gt;</t>
  </si>
  <si>
    <t>昭和41年</t>
  </si>
  <si>
    <t>第17回五大都市体育大会横浜大会開催</t>
  </si>
  <si>
    <t>第17回五大都市体育大会 横浜駅前巨大広告塔</t>
  </si>
  <si>
    <t>&lt; 横浜駅前巨大広告塔 &gt;</t>
  </si>
  <si>
    <t>昭和56年</t>
  </si>
  <si>
    <t>第1回横浜マラソン大会開催</t>
  </si>
  <si>
    <t>第1回横浜マラソン大会 スタート（山下公園前）</t>
  </si>
  <si>
    <t>&lt; スタート（山下公園前） &gt;</t>
  </si>
  <si>
    <t>平成10年</t>
  </si>
  <si>
    <t>第53回国民体育大会神奈川大会開催</t>
  </si>
  <si>
    <t>第53回国民体育大会 横浜国際総合競技場竣工</t>
  </si>
  <si>
    <t>&lt; 横浜国際総合競技場竣工 &gt;</t>
  </si>
  <si>
    <t>平成14年</t>
  </si>
  <si>
    <t>FIFAワールドカップTM日韓大会開催</t>
  </si>
  <si>
    <t>FIFAワールドカップTM日韓大会 表彰式 優勝のブラジルチーム</t>
  </si>
  <si>
    <t>&lt; 表彰式 優勝のブラジルチーム &gt;</t>
  </si>
  <si>
    <t>平成21年</t>
  </si>
  <si>
    <t>H.I.S．2009世界卓球選手権大会横浜大会開催</t>
  </si>
  <si>
    <t>2009トライアスロン世界選手権シリーズ横浜大会開催</t>
  </si>
  <si>
    <t>第48回1000万人ラジオ体操･みんなの体操祭開催</t>
  </si>
  <si>
    <t>公益財団法人横浜市体育協会創立80周年記念式典挙行</t>
  </si>
  <si>
    <t>　</t>
    <phoneticPr fontId="24"/>
  </si>
  <si>
    <t>－</t>
    <phoneticPr fontId="3"/>
  </si>
  <si>
    <t>紅白対抗</t>
    <rPh sb="0" eb="2">
      <t>コウハク</t>
    </rPh>
    <rPh sb="2" eb="4">
      <t>タイコウ</t>
    </rPh>
    <phoneticPr fontId="2"/>
  </si>
  <si>
    <t>11月15日港北区体育協会創立</t>
    <rPh sb="2" eb="3">
      <t>ガツ</t>
    </rPh>
    <rPh sb="5" eb="6">
      <t>ニチ</t>
    </rPh>
    <rPh sb="6" eb="9">
      <t>コウホクク</t>
    </rPh>
    <rPh sb="9" eb="11">
      <t>タイイク</t>
    </rPh>
    <rPh sb="11" eb="13">
      <t>キョウカイ</t>
    </rPh>
    <rPh sb="13" eb="15">
      <t>ソウリツ</t>
    </rPh>
    <phoneticPr fontId="2"/>
  </si>
  <si>
    <t>安政</t>
    <rPh sb="0" eb="2">
      <t>アンセイ</t>
    </rPh>
    <phoneticPr fontId="3"/>
  </si>
  <si>
    <t xml:space="preserve">万延 </t>
    <rPh sb="0" eb="1">
      <t>マン</t>
    </rPh>
    <rPh sb="1" eb="2">
      <t>ノブ</t>
    </rPh>
    <phoneticPr fontId="3"/>
  </si>
  <si>
    <t>文久</t>
    <phoneticPr fontId="3"/>
  </si>
  <si>
    <t>元治</t>
    <phoneticPr fontId="3"/>
  </si>
  <si>
    <t xml:space="preserve">慶応 </t>
    <rPh sb="0" eb="2">
      <t>ケイオウ</t>
    </rPh>
    <phoneticPr fontId="3"/>
  </si>
  <si>
    <t>新羽町</t>
    <rPh sb="0" eb="3">
      <t>ニッパチョウ</t>
    </rPh>
    <phoneticPr fontId="7"/>
  </si>
  <si>
    <t>中央</t>
    <rPh sb="0" eb="2">
      <t>チュウオウ</t>
    </rPh>
    <phoneticPr fontId="7"/>
  </si>
  <si>
    <t>小松賢吉</t>
    <rPh sb="0" eb="2">
      <t>コマツ</t>
    </rPh>
    <rPh sb="2" eb="4">
      <t>ケンキチ</t>
    </rPh>
    <phoneticPr fontId="7"/>
  </si>
  <si>
    <t>松村清見</t>
    <rPh sb="0" eb="2">
      <t>マツムラ</t>
    </rPh>
    <rPh sb="2" eb="4">
      <t>キヨミ</t>
    </rPh>
    <phoneticPr fontId="7"/>
  </si>
  <si>
    <t>中山明子</t>
    <rPh sb="0" eb="2">
      <t>ナカヤマ</t>
    </rPh>
    <rPh sb="2" eb="4">
      <t>アキコ</t>
    </rPh>
    <phoneticPr fontId="7"/>
  </si>
  <si>
    <t>横浜市スポーツ推進委員規則</t>
    <phoneticPr fontId="2"/>
  </si>
  <si>
    <t>（目　的）</t>
  </si>
  <si>
    <t>（事　業）</t>
  </si>
  <si>
    <t>第４条　協議会は、第３条の目的を達成するため次の事業を行う。</t>
  </si>
  <si>
    <t>（３）新羽地区健民祭実行委員会を組織し、健民祭の企画実施に関すること。</t>
  </si>
  <si>
    <t>（４）子ども、青少年、女性、高齢者、障害者向けスポーツ・レクリエーションの普及振興に関すること。</t>
  </si>
  <si>
    <t>（地区推進員）</t>
  </si>
  <si>
    <t>５　地区推進員の任期は、市委員の任期に準ずる。ただし、再任を妨げない。</t>
  </si>
  <si>
    <t xml:space="preserve">2　この規則の施行の際現にこの規則による改正前の横浜市体育指導委員規則の規定によりなされた手続その他の行為は、この規則による改正後の横浜市スポーツ推進委員規則の相当規定によりなされた手続きその他の行為とみなす。
</t>
    <phoneticPr fontId="2"/>
  </si>
  <si>
    <t>横浜市スポーツ推進委員規則（抜粋）</t>
    <rPh sb="14" eb="16">
      <t>バッスイ</t>
    </rPh>
    <phoneticPr fontId="3"/>
  </si>
  <si>
    <t>【スポーツ基本法第３２条 】</t>
    <phoneticPr fontId="3"/>
  </si>
  <si>
    <t xml:space="preserve">（１）地域コミュニティの活性化及び青少年の健全な育成並びに安全で安心して暮らせるまちづくりに寄与するあらゆる活動への協力及び参画に関すること。
</t>
    <phoneticPr fontId="2"/>
  </si>
  <si>
    <t xml:space="preserve">（５）総合型地域スポーツクラブもしくはそれに類する団体の育成及び支援に関すること。
</t>
    <phoneticPr fontId="2"/>
  </si>
  <si>
    <t xml:space="preserve">（６）横浜市教育委員会、新羽小学校、新羽中学校、新田小学校からの要請に伴う学校運営への参画及び教育活動への協力並びに文化・スポーツクラブへの参画運営に関すること。
</t>
    <phoneticPr fontId="2"/>
  </si>
  <si>
    <t xml:space="preserve">（７）新羽町連合町内会、新羽地区青少年指導員連絡協議会、その他地域で活動する団体が実施する行事、レクリエーション大会への協力及び参画に関すること。
</t>
    <phoneticPr fontId="2"/>
  </si>
  <si>
    <t xml:space="preserve">（８）スポーツ推進委員及び地域のスポーツ・レクリエーション指導者の資質の向上と指導力の強化を図るための研修、講習会等の企画、開催に関すること。
</t>
    <phoneticPr fontId="2"/>
  </si>
  <si>
    <t xml:space="preserve">（７）新羽小学校、新羽中学校、新田小学校の教育方針、理念を共有し、学校の協力要請に積極的に応じることにより、地域の青少年育成に寄与すること。
</t>
    <phoneticPr fontId="2"/>
  </si>
  <si>
    <t xml:space="preserve">（８）協議会の会議及び企画委員会の活動をはじめとした主催事業に積極的、自主的に参画し、事業の質の向上に寄与すること。
</t>
    <phoneticPr fontId="2"/>
  </si>
  <si>
    <t xml:space="preserve">第９条　会長は、第３条の目的を達成するために主に新羽地区内を拠点に活動する新羽地区スポーツ推進員（以下「地区推進員」と言う。）を委嘱することができる。
</t>
    <phoneticPr fontId="2"/>
  </si>
  <si>
    <t xml:space="preserve">（１）地域におけるスポーツ及びレクリエーションの実技指導及び助言を行うこと。
</t>
    <phoneticPr fontId="2"/>
  </si>
  <si>
    <t xml:space="preserve">（11）その他、地域におけるスポーツ・レクリエーションの普及・振興に関する諸事業の実施並びに地域に活動の拠点を置くスポーツ振興団体との交流及び連絡調整に関すること。
</t>
    <phoneticPr fontId="2"/>
  </si>
  <si>
    <t>(職　務）</t>
  </si>
  <si>
    <t>第13条　市委員及び地区推進員の職務並びに活動は、市規則第２条の規定に準ずるほか、第３条の目的を達成するために必要な次に掲げる職務もしくは活動を行う。</t>
  </si>
  <si>
    <t>(心　得）</t>
  </si>
  <si>
    <t xml:space="preserve">　昭和32(1957)年の第１期（任期2年）から、現在は第32期（平成31(2019)年4月1日～令和３(2021)年3月31日）の任務に就いており、63年の歴史があります。
</t>
    <rPh sb="49" eb="51">
      <t>レイワ</t>
    </rPh>
    <phoneticPr fontId="3"/>
  </si>
  <si>
    <t>　その他地域の人たちのスポーツ・レクリエーションの普及・振興のための必要な指導・助言を行います。</t>
    <phoneticPr fontId="11"/>
  </si>
  <si>
    <t xml:space="preserve">　その後、 昭和32年に文部省が「体育指導委員」制度の設置を奨励したことから、体育指導委員組織の拡大を図り、昭和39年の東京オリンピック開催に向けて、昭和36年に「スポーツ振興法」が制定されたことに伴い、昭和38年「横浜市体育指導委員規則」を制定して体育指導委員の位置づけ、役割が明確になりました。
</t>
    <phoneticPr fontId="3"/>
  </si>
  <si>
    <t xml:space="preserve">  昭和３２年 文部省が「体育指導委員」制度の設置を奨励したため、本市は体育指導委員組織の拡大を図る。   
</t>
    <phoneticPr fontId="2"/>
  </si>
  <si>
    <t xml:space="preserve">　身分 スポーツ基本法並びに横浜市スポーツ推進委員規則に基づく非常勤の特別公務員。
　任期 ２年、ただし再任を妨げません。また、補欠のスポーツ推進委員の任期は、前任者の残任期間とします。   
　年齢 再任者は改選期日現在原則７０歳未満の人。新任者は改選期日現在原則６０歳未満の人。（改選期日は改選年度の４月１日現在です。）   　選任方法 自治会町内会長あてに原則１名の推薦を依頼し、市長が委嘱します。
　報酬はありません。
</t>
    <rPh sb="111" eb="113">
      <t>ゲンソク</t>
    </rPh>
    <rPh sb="204" eb="206">
      <t>ホウシュウ</t>
    </rPh>
    <phoneticPr fontId="11"/>
  </si>
  <si>
    <r>
      <t>第３２条　市町村の教育委員会（特定地方公共団体にあつては、 その長）　は、当該市町村におけるスポーツの推進に係る体制の整備を図るため、社会的信望があり、スポーツに関する深い関心と理解 を有し、及び次項に規定する職務を行うのに必要な熱意と能力を持つ者の中から、</t>
    </r>
    <r>
      <rPr>
        <b/>
        <u/>
        <sz val="11"/>
        <rFont val="MS UI Gothic"/>
        <family val="3"/>
        <charset val="128"/>
      </rPr>
      <t>スポーツ推進委員を委嘱する</t>
    </r>
    <r>
      <rPr>
        <sz val="11"/>
        <rFont val="MS UI Gothic"/>
        <family val="3"/>
        <charset val="128"/>
      </rPr>
      <t xml:space="preserve">ものとする。
</t>
    </r>
    <phoneticPr fontId="2"/>
  </si>
  <si>
    <r>
      <t>２　スポーツ推進委員は、当該市町村におけるスポーツの推進のため、教育委員会規則（特定地方公共団体にあつて は、　地方公共団体の規則）の定めるところにより、</t>
    </r>
    <r>
      <rPr>
        <b/>
        <u/>
        <sz val="11"/>
        <rFont val="MS UI Gothic"/>
        <family val="3"/>
        <charset val="128"/>
      </rPr>
      <t>スポーツの推進のための事業の実施に係る連絡調整並びに住民に対するスポーツの実技の指導 その他スポーツに関する指導及び助言を行う</t>
    </r>
    <r>
      <rPr>
        <sz val="11"/>
        <rFont val="MS UI Gothic"/>
        <family val="3"/>
        <charset val="128"/>
      </rPr>
      <t xml:space="preserve">ものとする。
</t>
    </r>
    <phoneticPr fontId="13"/>
  </si>
  <si>
    <t xml:space="preserve">第7条　地区協議会相互の連絡及び協議を行うため、区の区域ごとに区スポーツ推進委員連絡協議会(以下「区協議会」という。)を置く。
</t>
    <phoneticPr fontId="2"/>
  </si>
  <si>
    <t xml:space="preserve">第8条　区協議会相互の連絡及び協議を行うため、市スポーツ推進委員連絡協議会(以下「市協議会」という。)を置く。
</t>
    <phoneticPr fontId="2"/>
  </si>
  <si>
    <t xml:space="preserve">（９）横浜市、横浜市港北区、横浜市体育協会、港北区体育協会、港北区さわやかスポーツ普及委員会、その他スポーツ振興関係団体の行うスポーツ・レクリエーション事業への協力及び参画に関すること。
</t>
    <phoneticPr fontId="2"/>
  </si>
  <si>
    <t xml:space="preserve">（２）国、県、横浜市及び地域におけるスポーツの推進のための施策の実施に係る連絡調整並びに地域住民に対するスポーツの実技の指導その他スポーツに関する指導及び助言に関すること。
</t>
    <phoneticPr fontId="2"/>
  </si>
  <si>
    <t xml:space="preserve">第３条　協議会は、スポーツ基本法（平成23年法律第78号)第１条の目的及び第2条で定める基本理念並びに第32条に定めるスポーツ推進委員の身分と責務に則り、市規則に定めるところにより、会員相互の連絡調整、情報交換、研究、研修を行い、円滑な任務の遂行と資質の向上を図ること及びスポーツの振興に関する施策を通じて、新羽地区のより良い住環境の創造に寄与することを目的とする。
</t>
    <phoneticPr fontId="2"/>
  </si>
  <si>
    <t xml:space="preserve">（10）港北区スポーツ推進委員連絡協議会、新羽地区スポーツ推進委員連絡協議会における各種会議への参加及び月次定例会の開催に関する
</t>
    <phoneticPr fontId="2"/>
  </si>
  <si>
    <t xml:space="preserve">（６）町内会及び新羽地区関連団体の事業に積極的に参画・協力し、地域コミュニティの活性化を図るとともに、地域住民との積極的な交流に務めて、地域への帰属意識の高揚に貢献すること。
</t>
    <phoneticPr fontId="2"/>
  </si>
  <si>
    <t xml:space="preserve">４　会長は、必要と認めるときは、任期中であっても地区推進員を解嘱することができる。ただし、自治会長、町内会長の推薦をもって委嘱した地区推進員においては、当該自治会長、町内会長の承諾を得るものとする。
</t>
    <phoneticPr fontId="2"/>
  </si>
  <si>
    <t xml:space="preserve">２　会長は、新羽町連合町内会長が承諾した場合は、地区推進員の委嘱を新羽町連合町内会長に委任することができる。
</t>
    <phoneticPr fontId="2"/>
  </si>
  <si>
    <t xml:space="preserve">３　市委員及び地区推進員は、常にその職務及び活動を行うために必要な知識及び技術の修得に努めなければならない。
</t>
    <phoneticPr fontId="2"/>
  </si>
  <si>
    <t xml:space="preserve">第14条　市委員及び地区推進員は、その職務及び活動を遂行するにあたって、協力しなければならない。
</t>
    <phoneticPr fontId="2"/>
  </si>
  <si>
    <t xml:space="preserve">（２）地域におけるスポーツ及びレクリエーション活動の促進のための組織の育成及び拡充を図ること。
</t>
    <phoneticPr fontId="2"/>
  </si>
  <si>
    <t xml:space="preserve">３　会長は、地区推進員を委嘱するにあたって、自治会長、町内会長の推薦及び自薦を尊重しなければならない。
</t>
    <phoneticPr fontId="2"/>
  </si>
  <si>
    <t xml:space="preserve">（３）地域におけるスポーツ及びレクリエーション振興のための指導及び助言を行うこと。
</t>
    <phoneticPr fontId="2"/>
  </si>
  <si>
    <t xml:space="preserve">（４）地域におけるスポーツ及びレクリエーション振興に関する事業を企画し実施すること。
</t>
    <phoneticPr fontId="2"/>
  </si>
  <si>
    <t xml:space="preserve">（５）行政機関、スポーツ関係団体及び地域団体等が行うスポーツ及びレクリエーションに関する行事又は事業に関し協力すること。
</t>
    <phoneticPr fontId="2"/>
  </si>
  <si>
    <t xml:space="preserve">２　市委員及び地区推進員は、その職務及び活動の信用を傷つけ、又はその職全体の不名誉となるような行為してはならない。
</t>
    <phoneticPr fontId="2"/>
  </si>
  <si>
    <t>第1条　この規則は、スポーツ基本法(平成23年法律第78号)第32条第2項の規定に基づき、スポーツ推進委員(以下「委員」という。)の職務及び任期その他委員に関し必要な事項を定めるものとする。</t>
    <phoneticPr fontId="2"/>
  </si>
  <si>
    <t>第9条　横浜市職員は、関係のある地区協議会、区協議会又は市協議会に出席し、意見を述べることができる。</t>
    <phoneticPr fontId="2"/>
  </si>
  <si>
    <t>「新羽地区スポーツ推進委員連絡協議会の運営及び活動に関する規約」　（抜粋２）</t>
    <rPh sb="34" eb="36">
      <t>バッスイ</t>
    </rPh>
    <phoneticPr fontId="3"/>
  </si>
  <si>
    <t>「新羽地区スポーツ推進委員連絡協議会の運営及び活動に関する規約」　（抜粋１）</t>
    <rPh sb="34" eb="36">
      <t>バッスイ</t>
    </rPh>
    <phoneticPr fontId="3"/>
  </si>
  <si>
    <t xml:space="preserve">　昭和48(1973)年に新田地区連合町内会から分かれて新羽町連合町内会が設立された際に新羽地区体育指導委員連絡協議会が設立されました。
　昭和48年までは各自治会、町内会体育指導委員が中心となってそれぞれの町会で地域の運動会を開催していましたが、新羽町連合町内会設立の翌昭和49(1974)年から新羽地区体育指導委員連絡協議会主催で新羽地区健民祭として開催するようになりました。この健民祭の運営を行うために、各自治会、町内会で体育指導委員の補助員を任命するようになったことから、現在各町会に２名のスポーツ推進委員（１名は補助員）がいます。
　その後、昭和60年（第12回）から、新羽町連合町内会主催行事となったことに鑑み、横浜市長から委嘱される「区の体育指導委員」と各自治会・町内会長より推薦される「連合の体育指導委員」という通称が生まれました。
</t>
    <rPh sb="42" eb="43">
      <t>サイ</t>
    </rPh>
    <rPh sb="44" eb="46">
      <t>ニッパ</t>
    </rPh>
    <rPh sb="46" eb="48">
      <t>チク</t>
    </rPh>
    <rPh sb="48" eb="50">
      <t>タイイク</t>
    </rPh>
    <rPh sb="50" eb="52">
      <t>シドウ</t>
    </rPh>
    <rPh sb="52" eb="54">
      <t>イイン</t>
    </rPh>
    <rPh sb="54" eb="56">
      <t>レンラク</t>
    </rPh>
    <rPh sb="56" eb="59">
      <t>キョウギカイ</t>
    </rPh>
    <rPh sb="60" eb="62">
      <t>セツリツ</t>
    </rPh>
    <rPh sb="70" eb="72">
      <t>ショウワ</t>
    </rPh>
    <rPh sb="74" eb="75">
      <t>ネン</t>
    </rPh>
    <rPh sb="78" eb="79">
      <t>カク</t>
    </rPh>
    <rPh sb="79" eb="82">
      <t>ジチカイ</t>
    </rPh>
    <rPh sb="83" eb="85">
      <t>チョウナイ</t>
    </rPh>
    <rPh sb="85" eb="86">
      <t>カイ</t>
    </rPh>
    <rPh sb="93" eb="95">
      <t>チュウシン</t>
    </rPh>
    <rPh sb="104" eb="106">
      <t>チョウカイ</t>
    </rPh>
    <rPh sb="107" eb="109">
      <t>チイキ</t>
    </rPh>
    <rPh sb="110" eb="113">
      <t>ウンドウカイ</t>
    </rPh>
    <rPh sb="114" eb="116">
      <t>カイサイ</t>
    </rPh>
    <rPh sb="124" eb="127">
      <t>ニッパチョウ</t>
    </rPh>
    <rPh sb="127" eb="129">
      <t>レンゴウ</t>
    </rPh>
    <rPh sb="129" eb="131">
      <t>チョウナイ</t>
    </rPh>
    <rPh sb="131" eb="132">
      <t>カイ</t>
    </rPh>
    <rPh sb="132" eb="134">
      <t>セツリツ</t>
    </rPh>
    <rPh sb="136" eb="138">
      <t>ショウワ</t>
    </rPh>
    <rPh sb="146" eb="147">
      <t>ネン</t>
    </rPh>
    <rPh sb="149" eb="151">
      <t>ニッパ</t>
    </rPh>
    <rPh sb="151" eb="153">
      <t>チク</t>
    </rPh>
    <rPh sb="153" eb="155">
      <t>タイイク</t>
    </rPh>
    <rPh sb="155" eb="157">
      <t>シドウ</t>
    </rPh>
    <rPh sb="157" eb="159">
      <t>イイン</t>
    </rPh>
    <rPh sb="159" eb="161">
      <t>レンラク</t>
    </rPh>
    <rPh sb="161" eb="164">
      <t>キョウギカイ</t>
    </rPh>
    <rPh sb="164" eb="166">
      <t>シュサイ</t>
    </rPh>
    <rPh sb="167" eb="169">
      <t>ニッパ</t>
    </rPh>
    <rPh sb="169" eb="171">
      <t>チク</t>
    </rPh>
    <rPh sb="171" eb="174">
      <t>ケンミンサイ</t>
    </rPh>
    <rPh sb="177" eb="179">
      <t>カイサイ</t>
    </rPh>
    <rPh sb="192" eb="195">
      <t>ケンミンサイ</t>
    </rPh>
    <rPh sb="196" eb="198">
      <t>ウンエイ</t>
    </rPh>
    <rPh sb="199" eb="200">
      <t>オコナ</t>
    </rPh>
    <rPh sb="205" eb="206">
      <t>カク</t>
    </rPh>
    <rPh sb="206" eb="209">
      <t>ジチカイ</t>
    </rPh>
    <rPh sb="210" eb="212">
      <t>チョウナイ</t>
    </rPh>
    <rPh sb="212" eb="213">
      <t>カイ</t>
    </rPh>
    <rPh sb="214" eb="216">
      <t>タイイク</t>
    </rPh>
    <rPh sb="216" eb="218">
      <t>シドウ</t>
    </rPh>
    <rPh sb="218" eb="220">
      <t>イイン</t>
    </rPh>
    <rPh sb="221" eb="223">
      <t>ホジョ</t>
    </rPh>
    <rPh sb="223" eb="224">
      <t>イン</t>
    </rPh>
    <rPh sb="225" eb="227">
      <t>ニンメイ</t>
    </rPh>
    <rPh sb="240" eb="242">
      <t>ゲンザイ</t>
    </rPh>
    <rPh sb="242" eb="243">
      <t>カク</t>
    </rPh>
    <rPh sb="243" eb="245">
      <t>チョウカイ</t>
    </rPh>
    <rPh sb="247" eb="248">
      <t>メイ</t>
    </rPh>
    <rPh sb="253" eb="255">
      <t>スイシン</t>
    </rPh>
    <rPh sb="255" eb="257">
      <t>イイン</t>
    </rPh>
    <rPh sb="259" eb="260">
      <t>メイ</t>
    </rPh>
    <rPh sb="261" eb="264">
      <t>ホジョイン</t>
    </rPh>
    <rPh sb="274" eb="275">
      <t>ゴ</t>
    </rPh>
    <rPh sb="276" eb="278">
      <t>ショウワ</t>
    </rPh>
    <rPh sb="280" eb="281">
      <t>ネン</t>
    </rPh>
    <rPh sb="282" eb="283">
      <t>ダイ</t>
    </rPh>
    <rPh sb="285" eb="286">
      <t>カイ</t>
    </rPh>
    <rPh sb="290" eb="292">
      <t>ニッパ</t>
    </rPh>
    <rPh sb="292" eb="293">
      <t>チョウ</t>
    </rPh>
    <rPh sb="293" eb="295">
      <t>レンゴウ</t>
    </rPh>
    <rPh sb="295" eb="297">
      <t>チョウナイ</t>
    </rPh>
    <rPh sb="297" eb="298">
      <t>カイ</t>
    </rPh>
    <rPh sb="298" eb="300">
      <t>シュサイ</t>
    </rPh>
    <rPh sb="300" eb="302">
      <t>ギョウジ</t>
    </rPh>
    <rPh sb="309" eb="310">
      <t>カンガ</t>
    </rPh>
    <rPh sb="312" eb="316">
      <t>ヨコハマシチョウ</t>
    </rPh>
    <rPh sb="318" eb="320">
      <t>イショク</t>
    </rPh>
    <rPh sb="324" eb="325">
      <t>ク</t>
    </rPh>
    <rPh sb="326" eb="328">
      <t>タイイク</t>
    </rPh>
    <rPh sb="328" eb="330">
      <t>シドウ</t>
    </rPh>
    <rPh sb="330" eb="332">
      <t>イイン</t>
    </rPh>
    <rPh sb="334" eb="335">
      <t>カク</t>
    </rPh>
    <rPh sb="335" eb="338">
      <t>ジチカイ</t>
    </rPh>
    <rPh sb="339" eb="341">
      <t>チョウナイ</t>
    </rPh>
    <rPh sb="341" eb="343">
      <t>カイチョウ</t>
    </rPh>
    <rPh sb="345" eb="347">
      <t>スイセン</t>
    </rPh>
    <rPh sb="351" eb="353">
      <t>レンゴウ</t>
    </rPh>
    <rPh sb="354" eb="356">
      <t>タイイク</t>
    </rPh>
    <rPh sb="356" eb="358">
      <t>シドウ</t>
    </rPh>
    <rPh sb="358" eb="360">
      <t>イイン</t>
    </rPh>
    <rPh sb="364" eb="366">
      <t>ツウショウ</t>
    </rPh>
    <rPh sb="367" eb="368">
      <t>ウ</t>
    </rPh>
    <phoneticPr fontId="3"/>
  </si>
  <si>
    <t xml:space="preserve">　なお、平成23年に「スポーツ振興法」を見直し「スポーツ基本法」に格上げして制定され、「体育指導委員」から「スポーツ推進委員」に名称が変更されたことに伴い、「新羽地区体育指導員連絡協議会の運営及び活動に関する規約」を改正して「新羽地区スポーツ推進委員連絡協議会の運営及び活動に関する規約」を制定し、「地区体育指導委員」から「地区スポーツ推進委員」に名称を変更しました。
</t>
    <rPh sb="44" eb="46">
      <t>タイイク</t>
    </rPh>
    <rPh sb="46" eb="48">
      <t>シドウ</t>
    </rPh>
    <rPh sb="48" eb="50">
      <t>イイン</t>
    </rPh>
    <rPh sb="58" eb="60">
      <t>スイシン</t>
    </rPh>
    <rPh sb="60" eb="62">
      <t>イイン</t>
    </rPh>
    <rPh sb="64" eb="66">
      <t>メイショウ</t>
    </rPh>
    <rPh sb="67" eb="69">
      <t>ヘンコウ</t>
    </rPh>
    <rPh sb="83" eb="85">
      <t>タイイク</t>
    </rPh>
    <rPh sb="85" eb="87">
      <t>シドウ</t>
    </rPh>
    <rPh sb="87" eb="88">
      <t>イン</t>
    </rPh>
    <rPh sb="88" eb="90">
      <t>レンラク</t>
    </rPh>
    <rPh sb="90" eb="93">
      <t>キョウギカイ</t>
    </rPh>
    <rPh sb="94" eb="96">
      <t>ウンエイ</t>
    </rPh>
    <rPh sb="96" eb="97">
      <t>オヨ</t>
    </rPh>
    <rPh sb="98" eb="100">
      <t>カツドウ</t>
    </rPh>
    <rPh sb="101" eb="102">
      <t>カン</t>
    </rPh>
    <rPh sb="104" eb="106">
      <t>キヤク</t>
    </rPh>
    <rPh sb="108" eb="110">
      <t>カイセイ</t>
    </rPh>
    <rPh sb="113" eb="115">
      <t>ニッパ</t>
    </rPh>
    <rPh sb="115" eb="117">
      <t>チク</t>
    </rPh>
    <rPh sb="131" eb="133">
      <t>ウンエイ</t>
    </rPh>
    <rPh sb="133" eb="134">
      <t>オヨ</t>
    </rPh>
    <rPh sb="135" eb="137">
      <t>カツドウ</t>
    </rPh>
    <rPh sb="138" eb="139">
      <t>カン</t>
    </rPh>
    <rPh sb="145" eb="147">
      <t>セイテイ</t>
    </rPh>
    <rPh sb="150" eb="152">
      <t>チク</t>
    </rPh>
    <rPh sb="152" eb="154">
      <t>タイイク</t>
    </rPh>
    <rPh sb="154" eb="156">
      <t>シドウ</t>
    </rPh>
    <rPh sb="156" eb="158">
      <t>イイン</t>
    </rPh>
    <rPh sb="162" eb="164">
      <t>チク</t>
    </rPh>
    <rPh sb="168" eb="170">
      <t>スイシン</t>
    </rPh>
    <rPh sb="170" eb="172">
      <t>イイン</t>
    </rPh>
    <rPh sb="174" eb="176">
      <t>メイショウ</t>
    </rPh>
    <phoneticPr fontId="3"/>
  </si>
  <si>
    <t>解散</t>
    <rPh sb="0" eb="1">
      <t>カイサン</t>
    </rPh>
    <phoneticPr fontId="7"/>
  </si>
  <si>
    <t>－－</t>
    <phoneticPr fontId="7"/>
  </si>
  <si>
    <t>令和</t>
    <rPh sb="0" eb="2">
      <t>レイワ</t>
    </rPh>
    <phoneticPr fontId="3"/>
  </si>
  <si>
    <t>横浜市体育協会の変遷</t>
    <rPh sb="0" eb="3">
      <t>ヨコハマシ</t>
    </rPh>
    <rPh sb="3" eb="5">
      <t>タイイク</t>
    </rPh>
    <rPh sb="5" eb="7">
      <t>キョウカイ</t>
    </rPh>
    <rPh sb="8" eb="10">
      <t>ヘンセン</t>
    </rPh>
    <phoneticPr fontId="2"/>
  </si>
  <si>
    <t>横浜国際女子駅伝</t>
    <rPh sb="0" eb="2">
      <t>ヨコハマ</t>
    </rPh>
    <rPh sb="2" eb="4">
      <t>コクサイ</t>
    </rPh>
    <rPh sb="4" eb="6">
      <t>ジョシ</t>
    </rPh>
    <rPh sb="6" eb="8">
      <t>エキデン</t>
    </rPh>
    <phoneticPr fontId="2"/>
  </si>
  <si>
    <t>自治会活動</t>
    <rPh sb="0" eb="3">
      <t>ジチカイ</t>
    </rPh>
    <rPh sb="3" eb="5">
      <t>カツドウ</t>
    </rPh>
    <phoneticPr fontId="2"/>
  </si>
  <si>
    <t>地区（補助員）</t>
    <rPh sb="0" eb="2">
      <t>チク</t>
    </rPh>
    <rPh sb="3" eb="6">
      <t>ホジョイン</t>
    </rPh>
    <phoneticPr fontId="13"/>
  </si>
  <si>
    <t>横浜マラソン</t>
    <rPh sb="0" eb="2">
      <t>ヨコハマ</t>
    </rPh>
    <phoneticPr fontId="2"/>
  </si>
  <si>
    <t>ノルウェー</t>
  </si>
  <si>
    <t>ソビエト連邦</t>
    <phoneticPr fontId="2"/>
  </si>
  <si>
    <t>イギリス</t>
    <phoneticPr fontId="2"/>
  </si>
  <si>
    <t>ソビエト連邦</t>
    <phoneticPr fontId="2"/>
  </si>
  <si>
    <t>ポルトガル</t>
    <phoneticPr fontId="2"/>
  </si>
  <si>
    <t>中国</t>
    <phoneticPr fontId="2"/>
  </si>
  <si>
    <t>日本が8回目にして初優勝を飾る。</t>
    <phoneticPr fontId="2"/>
  </si>
  <si>
    <t>日本</t>
    <phoneticPr fontId="2"/>
  </si>
  <si>
    <t>ロシア</t>
    <phoneticPr fontId="2"/>
  </si>
  <si>
    <t>ケニア、アフリカ勢で初制覇。</t>
    <phoneticPr fontId="2"/>
  </si>
  <si>
    <t>日本 20回目を記念して「メダリストチーム」を編成。夏季オリンピック・世界選手権の各大会でメダルを獲得したメンバーが集結した。この回で横浜スタジアムでのスタート・ゴールが最後。</t>
    <phoneticPr fontId="2"/>
  </si>
  <si>
    <t>ロシア この回から横浜赤レンガ倉庫をスタート・ゴールに一部のコースが変更。ロシアが区間賞なしでの優勝。</t>
    <phoneticPr fontId="2"/>
  </si>
  <si>
    <t>エチオピア</t>
    <phoneticPr fontId="2"/>
  </si>
  <si>
    <t>日本 2時間13分40秒の大会新記録をマーク。</t>
    <phoneticPr fontId="2"/>
  </si>
  <si>
    <t>ロシア 小林祐梨子と新谷仁美の2人のスーパー高校生が世界に挑んだ。</t>
    <phoneticPr fontId="2"/>
  </si>
  <si>
    <t>ロシア 海外招待チームの連覇は大会開始以後初めて。またこの年から大会ロゴを変更。</t>
    <phoneticPr fontId="2"/>
  </si>
  <si>
    <t>日本 横浜国際女子駅伝FINAL（=最終回大会）として開催。日本が最多の優勝通算10回で幕を閉じた。</t>
    <phoneticPr fontId="2"/>
  </si>
  <si>
    <t>ソビエト連邦が崩壊。暫定措置として旧ソ連は「CISチーム」として参加。日本が、九州選抜に敗れるという波乱があった（九州が5位、日本が6位）。</t>
    <phoneticPr fontId="2"/>
  </si>
  <si>
    <t>ハーフ</t>
    <phoneticPr fontId="2"/>
  </si>
  <si>
    <t>ラグビーワールドカップ 開催（４年に一度じゃない、一生に一度）</t>
    <rPh sb="12" eb="14">
      <t>カイサイ</t>
    </rPh>
    <rPh sb="16" eb="17">
      <t>ネン</t>
    </rPh>
    <rPh sb="18" eb="20">
      <t>イチド</t>
    </rPh>
    <rPh sb="25" eb="27">
      <t>イッショウ</t>
    </rPh>
    <rPh sb="28" eb="30">
      <t>イチド</t>
    </rPh>
    <phoneticPr fontId="2"/>
  </si>
  <si>
    <t>4/14熊本地震</t>
    <rPh sb="4" eb="6">
      <t>クマモト</t>
    </rPh>
    <rPh sb="6" eb="8">
      <t>ジシン</t>
    </rPh>
    <phoneticPr fontId="2"/>
  </si>
  <si>
    <t>1/17阪神淡路大震災、3/20地下鉄サリン事件</t>
    <rPh sb="4" eb="6">
      <t>ハンシン</t>
    </rPh>
    <rPh sb="6" eb="8">
      <t>アワジ</t>
    </rPh>
    <rPh sb="8" eb="11">
      <t>ダイシンサイ</t>
    </rPh>
    <rPh sb="16" eb="19">
      <t>チカテツ</t>
    </rPh>
    <rPh sb="22" eb="24">
      <t>ジケン</t>
    </rPh>
    <phoneticPr fontId="2"/>
  </si>
  <si>
    <t>港北区広報</t>
    <rPh sb="0" eb="2">
      <t>コウホク</t>
    </rPh>
    <rPh sb="2" eb="3">
      <t>ク</t>
    </rPh>
    <rPh sb="3" eb="5">
      <t>コウホウ</t>
    </rPh>
    <phoneticPr fontId="13"/>
  </si>
  <si>
    <t>港北区広報副委員長</t>
    <rPh sb="0" eb="3">
      <t>コウホクク</t>
    </rPh>
    <rPh sb="3" eb="5">
      <t>コウホウ</t>
    </rPh>
    <rPh sb="5" eb="9">
      <t>フクイインチョウ</t>
    </rPh>
    <phoneticPr fontId="13"/>
  </si>
  <si>
    <t>港北区副会長</t>
    <rPh sb="0" eb="2">
      <t>コウホク</t>
    </rPh>
    <rPh sb="2" eb="3">
      <t>ク</t>
    </rPh>
    <rPh sb="3" eb="6">
      <t>フクカイチョウ</t>
    </rPh>
    <phoneticPr fontId="13"/>
  </si>
  <si>
    <t>港北区会長</t>
    <rPh sb="0" eb="2">
      <t>コウホク</t>
    </rPh>
    <rPh sb="2" eb="3">
      <t>ク</t>
    </rPh>
    <rPh sb="3" eb="5">
      <t>カイチョウ</t>
    </rPh>
    <phoneticPr fontId="13"/>
  </si>
  <si>
    <t>新羽地区会長</t>
    <rPh sb="0" eb="2">
      <t>ニッパ</t>
    </rPh>
    <rPh sb="2" eb="4">
      <t>チク</t>
    </rPh>
    <rPh sb="4" eb="6">
      <t>カイチョウ</t>
    </rPh>
    <phoneticPr fontId="3"/>
  </si>
  <si>
    <t>中山</t>
    <rPh sb="0" eb="2">
      <t>ナカヤマ</t>
    </rPh>
    <phoneticPr fontId="2"/>
  </si>
  <si>
    <t>優勝</t>
    <rPh sb="0" eb="2">
      <t>ユウショウ</t>
    </rPh>
    <phoneticPr fontId="2"/>
  </si>
  <si>
    <t>開催日</t>
    <rPh sb="0" eb="3">
      <t>カイサイビ</t>
    </rPh>
    <phoneticPr fontId="2"/>
  </si>
  <si>
    <t>スポーツ推進委員60周年、横浜マラソン台風22号接近で中止</t>
    <rPh sb="4" eb="6">
      <t>スイシン</t>
    </rPh>
    <rPh sb="6" eb="8">
      <t>イイン</t>
    </rPh>
    <rPh sb="10" eb="12">
      <t>シュウネン</t>
    </rPh>
    <rPh sb="13" eb="15">
      <t>ヨコハマ</t>
    </rPh>
    <rPh sb="19" eb="21">
      <t>タイフウ</t>
    </rPh>
    <rPh sb="23" eb="24">
      <t>ゴウ</t>
    </rPh>
    <rPh sb="24" eb="26">
      <t>セッキン</t>
    </rPh>
    <rPh sb="27" eb="29">
      <t>チュウシ</t>
    </rPh>
    <phoneticPr fontId="2"/>
  </si>
  <si>
    <t>トライアスロン横浜大会</t>
    <rPh sb="7" eb="9">
      <t>ヨコハマ</t>
    </rPh>
    <rPh sb="9" eb="11">
      <t>タイカイ</t>
    </rPh>
    <phoneticPr fontId="2"/>
  </si>
  <si>
    <t>永井喜男</t>
    <rPh sb="0" eb="2">
      <t>ナガイ</t>
    </rPh>
    <rPh sb="2" eb="4">
      <t>ヨシオ</t>
    </rPh>
    <phoneticPr fontId="2"/>
  </si>
  <si>
    <t>永井喜男</t>
    <phoneticPr fontId="2"/>
  </si>
  <si>
    <t>備考</t>
    <rPh sb="0" eb="2">
      <t>ビコウ</t>
    </rPh>
    <phoneticPr fontId="2"/>
  </si>
  <si>
    <t>回数</t>
    <rPh sb="0" eb="2">
      <t>カイスウ</t>
    </rPh>
    <phoneticPr fontId="2"/>
  </si>
  <si>
    <t>特設音楽クラブ演奏なくなる。
新田小学校の運動会が前日の土曜日になったため</t>
    <rPh sb="0" eb="2">
      <t>トクセツ</t>
    </rPh>
    <rPh sb="2" eb="4">
      <t>オンガク</t>
    </rPh>
    <rPh sb="7" eb="9">
      <t>エンソウ</t>
    </rPh>
    <rPh sb="15" eb="17">
      <t>ニッタ</t>
    </rPh>
    <rPh sb="17" eb="20">
      <t>ショウガッコウ</t>
    </rPh>
    <rPh sb="21" eb="24">
      <t>ウンドウカイ</t>
    </rPh>
    <rPh sb="25" eb="27">
      <t>ゼンジツ</t>
    </rPh>
    <rPh sb="28" eb="31">
      <t>ドヨウビ</t>
    </rPh>
    <phoneticPr fontId="2"/>
  </si>
  <si>
    <t>体育館イベント実施</t>
    <rPh sb="0" eb="3">
      <t>タイイクカン</t>
    </rPh>
    <rPh sb="7" eb="9">
      <t>ジッシ</t>
    </rPh>
    <phoneticPr fontId="3"/>
  </si>
  <si>
    <t>荒天途中で中止</t>
    <rPh sb="0" eb="2">
      <t>コウテン</t>
    </rPh>
    <rPh sb="2" eb="4">
      <t>トチュウ</t>
    </rPh>
    <rPh sb="5" eb="7">
      <t>チュウシ</t>
    </rPh>
    <phoneticPr fontId="2"/>
  </si>
  <si>
    <t>３０年度をもって子ども会解散</t>
    <rPh sb="2" eb="4">
      <t>ネンド</t>
    </rPh>
    <rPh sb="8" eb="9">
      <t>コ</t>
    </rPh>
    <rPh sb="11" eb="12">
      <t>カイ</t>
    </rPh>
    <rPh sb="12" eb="14">
      <t>カイサン</t>
    </rPh>
    <phoneticPr fontId="2"/>
  </si>
  <si>
    <t>中止</t>
    <rPh sb="0" eb="2">
      <t>チュウシトチュウ</t>
    </rPh>
    <phoneticPr fontId="11"/>
  </si>
  <si>
    <t>町会対抗となる
総合優勝旗作成</t>
    <rPh sb="0" eb="2">
      <t>チョウカイ</t>
    </rPh>
    <rPh sb="2" eb="4">
      <t>タイコウ</t>
    </rPh>
    <rPh sb="8" eb="10">
      <t>ソウゴウ</t>
    </rPh>
    <rPh sb="10" eb="13">
      <t>ユウショウキ</t>
    </rPh>
    <rPh sb="13" eb="15">
      <t>サクセイ</t>
    </rPh>
    <phoneticPr fontId="2"/>
  </si>
  <si>
    <t>予備日なしに変更
雨天時は体育館イベントを実施して賞品を各町会に配布</t>
    <rPh sb="0" eb="3">
      <t>ヨビビ</t>
    </rPh>
    <rPh sb="6" eb="8">
      <t>ヘンコウ</t>
    </rPh>
    <rPh sb="9" eb="11">
      <t>ウテン</t>
    </rPh>
    <rPh sb="11" eb="12">
      <t>ジ</t>
    </rPh>
    <rPh sb="13" eb="16">
      <t>タイイクカン</t>
    </rPh>
    <rPh sb="21" eb="23">
      <t>ジッシ</t>
    </rPh>
    <rPh sb="25" eb="27">
      <t>ショウヒン</t>
    </rPh>
    <rPh sb="28" eb="29">
      <t>カク</t>
    </rPh>
    <rPh sb="29" eb="31">
      <t>チョウカイ</t>
    </rPh>
    <rPh sb="32" eb="34">
      <t>ハイフ</t>
    </rPh>
    <phoneticPr fontId="2"/>
  </si>
  <si>
    <t>子ども会なしの健民祭
中学校体育館耐震工事前なので、雨天イベントは小学校体育館に変更</t>
    <rPh sb="0" eb="1">
      <t>コ</t>
    </rPh>
    <rPh sb="3" eb="4">
      <t>カイ</t>
    </rPh>
    <rPh sb="7" eb="10">
      <t>ケンミンサイ</t>
    </rPh>
    <rPh sb="11" eb="14">
      <t>チュウガッコウ</t>
    </rPh>
    <rPh sb="14" eb="17">
      <t>タイイクカン</t>
    </rPh>
    <rPh sb="17" eb="19">
      <t>タイシン</t>
    </rPh>
    <rPh sb="19" eb="21">
      <t>コウジ</t>
    </rPh>
    <rPh sb="21" eb="22">
      <t>マエ</t>
    </rPh>
    <rPh sb="26" eb="28">
      <t>ウテン</t>
    </rPh>
    <rPh sb="33" eb="36">
      <t>ショウガッコウ</t>
    </rPh>
    <rPh sb="36" eb="39">
      <t>タイイクカン</t>
    </rPh>
    <rPh sb="40" eb="42">
      <t>ヘンコウ</t>
    </rPh>
    <phoneticPr fontId="2"/>
  </si>
  <si>
    <t>中止</t>
    <rPh sb="0" eb="2">
      <t>チュウシ</t>
    </rPh>
    <phoneticPr fontId="7"/>
  </si>
  <si>
    <t>尾出清和</t>
    <rPh sb="0" eb="1">
      <t>オ</t>
    </rPh>
    <rPh sb="1" eb="2">
      <t>デ</t>
    </rPh>
    <rPh sb="2" eb="4">
      <t>キヨカズキヨカズ</t>
    </rPh>
    <phoneticPr fontId="7"/>
  </si>
  <si>
    <t>米山健二</t>
    <rPh sb="0" eb="2">
      <t>ヨネヤマ</t>
    </rPh>
    <rPh sb="2" eb="4">
      <t>ケンジ</t>
    </rPh>
    <phoneticPr fontId="7"/>
  </si>
  <si>
    <t>新羽地区健民祭における新羽小学校へのお礼金を１万円から２万円へ。内容は、駅伝ほか日ごろ募集のインク・紙代、行事の時の石灰などについて１万円を上乗せ。</t>
    <rPh sb="0" eb="4">
      <t>ニッパチク</t>
    </rPh>
    <rPh sb="4" eb="7">
      <t>ケンミンサイ</t>
    </rPh>
    <rPh sb="14" eb="16">
      <t>ガッコウ</t>
    </rPh>
    <rPh sb="20" eb="21">
      <t>キン</t>
    </rPh>
    <rPh sb="32" eb="34">
      <t>ナイヨウ</t>
    </rPh>
    <phoneticPr fontId="2"/>
  </si>
  <si>
    <t>3/11東日本大震災。
スポーツ基本法制定に伴い、横浜市体育指導委員から横浜市スポーツ推進委員に名称変更。</t>
    <rPh sb="4" eb="5">
      <t>ヒガシ</t>
    </rPh>
    <rPh sb="5" eb="7">
      <t>ニホン</t>
    </rPh>
    <rPh sb="7" eb="10">
      <t>ダイシンサイ</t>
    </rPh>
    <phoneticPr fontId="13"/>
  </si>
  <si>
    <t>東京オリンピック開催１年延期</t>
    <rPh sb="0" eb="2">
      <t>トウキョウ</t>
    </rPh>
    <rPh sb="8" eb="10">
      <t>カイサイ</t>
    </rPh>
    <rPh sb="11" eb="12">
      <t>ネン</t>
    </rPh>
    <rPh sb="12" eb="14">
      <t>エンキ</t>
    </rPh>
    <phoneticPr fontId="13"/>
  </si>
  <si>
    <t>東京オリンピック開催</t>
    <rPh sb="0" eb="2">
      <t>トウキョウ</t>
    </rPh>
    <rPh sb="8" eb="10">
      <t>カイサイ</t>
    </rPh>
    <phoneticPr fontId="2"/>
  </si>
  <si>
    <t>コロナ禍で中止</t>
    <rPh sb="3" eb="4">
      <t>カ</t>
    </rPh>
    <rPh sb="5" eb="7">
      <t>チュウシ</t>
    </rPh>
    <phoneticPr fontId="2"/>
  </si>
  <si>
    <t>港北区会長、横浜市副会長</t>
    <rPh sb="0" eb="3">
      <t>コウホクク</t>
    </rPh>
    <rPh sb="3" eb="5">
      <t>カイチョウ</t>
    </rPh>
    <rPh sb="6" eb="9">
      <t>ヨコハマシ</t>
    </rPh>
    <rPh sb="9" eb="12">
      <t>フクカイチョウ</t>
    </rPh>
    <phoneticPr fontId="2"/>
  </si>
  <si>
    <t>新羽地区会長の役職</t>
    <rPh sb="0" eb="4">
      <t>ニッパチク</t>
    </rPh>
    <rPh sb="4" eb="6">
      <t>カイチョウ</t>
    </rPh>
    <rPh sb="7" eb="9">
      <t>ヤクショク</t>
    </rPh>
    <phoneticPr fontId="13"/>
  </si>
  <si>
    <t>中止</t>
    <rPh sb="0" eb="2">
      <t>チュウシ</t>
    </rPh>
    <phoneticPr fontId="2"/>
  </si>
  <si>
    <t>横浜マラソンは、2015年以降はフルマラソン</t>
    <rPh sb="0" eb="2">
      <t>ヨコハマ</t>
    </rPh>
    <phoneticPr fontId="2"/>
  </si>
  <si>
    <t>新羽サマーフェスティバル、合同敬老の集い、新羽地区健民祭中止</t>
    <rPh sb="0" eb="2">
      <t>ニッパ</t>
    </rPh>
    <rPh sb="13" eb="15">
      <t>ゴウドウ</t>
    </rPh>
    <rPh sb="15" eb="17">
      <t>ケイロウ</t>
    </rPh>
    <rPh sb="18" eb="19">
      <t>ツド</t>
    </rPh>
    <rPh sb="21" eb="25">
      <t>ニッパチク</t>
    </rPh>
    <rPh sb="25" eb="28">
      <t>ケンミンサイ</t>
    </rPh>
    <rPh sb="28" eb="30">
      <t>チュウシ</t>
    </rPh>
    <phoneticPr fontId="7"/>
  </si>
  <si>
    <t>新羽サマーフェスティバル、合同敬老の集い中止</t>
    <rPh sb="0" eb="2">
      <t>ニッパ</t>
    </rPh>
    <rPh sb="13" eb="15">
      <t>ゴウドウ</t>
    </rPh>
    <rPh sb="15" eb="17">
      <t>ケイロウ</t>
    </rPh>
    <rPh sb="18" eb="19">
      <t>ツド</t>
    </rPh>
    <rPh sb="20" eb="22">
      <t>チュウシ</t>
    </rPh>
    <phoneticPr fontId="7"/>
  </si>
  <si>
    <t>中之久保
北新羽</t>
    <rPh sb="0" eb="4">
      <t>ナカノクボ</t>
    </rPh>
    <rPh sb="5" eb="6">
      <t>キタ</t>
    </rPh>
    <rPh sb="6" eb="8">
      <t>ニッパ</t>
    </rPh>
    <phoneticPr fontId="11"/>
  </si>
  <si>
    <t>小山？</t>
    <rPh sb="0" eb="2">
      <t>コヤマ</t>
    </rPh>
    <phoneticPr fontId="3"/>
  </si>
  <si>
    <r>
      <rPr>
        <sz val="11"/>
        <color rgb="FF050505"/>
        <rFont val="ＭＳ Ｐゴシック"/>
        <family val="2"/>
        <charset val="128"/>
      </rPr>
      <t>　</t>
    </r>
    <r>
      <rPr>
        <sz val="11"/>
        <color rgb="FF050505"/>
        <rFont val="Segoe UI Historic"/>
        <family val="2"/>
      </rPr>
      <t>2015</t>
    </r>
    <r>
      <rPr>
        <sz val="11"/>
        <color rgb="FF050505"/>
        <rFont val="ＭＳ ゴシック"/>
        <family val="3"/>
        <charset val="128"/>
      </rPr>
      <t>年の公職選挙法の改正で選挙権年齢が</t>
    </r>
    <r>
      <rPr>
        <sz val="11"/>
        <color rgb="FF050505"/>
        <rFont val="Segoe UI Historic"/>
        <family val="2"/>
      </rPr>
      <t>18</t>
    </r>
    <r>
      <rPr>
        <sz val="11"/>
        <color rgb="FF050505"/>
        <rFont val="ＭＳ ゴシック"/>
        <family val="3"/>
        <charset val="128"/>
      </rPr>
      <t>歳以上に引き下げられました。令和４年度は、横浜市教育委員会と横浜市選挙管理委員会がタッグを組んで（協定を締結）小学校、中学校、高等学校で自動・生徒の政治的教養を育み、主権者として政治参加の促進のために、動画授業、出前授業、生徒会選挙への協力事業など７つもの新規事業を実施することについて本日議決しました。素晴らしい事業です。</t>
    </r>
    <phoneticPr fontId="2"/>
  </si>
  <si>
    <t>【明るい選挙推進運動の三つの目標】</t>
    <rPh sb="1" eb="2">
      <t>アカ</t>
    </rPh>
    <rPh sb="4" eb="6">
      <t>センキョ</t>
    </rPh>
    <rPh sb="6" eb="8">
      <t>スイシン</t>
    </rPh>
    <rPh sb="8" eb="10">
      <t>ウンドウ</t>
    </rPh>
    <rPh sb="11" eb="12">
      <t>ミッ</t>
    </rPh>
    <rPh sb="14" eb="16">
      <t>モクヒョウ</t>
    </rPh>
    <phoneticPr fontId="2"/>
  </si>
  <si>
    <t>⑴</t>
    <phoneticPr fontId="2"/>
  </si>
  <si>
    <t>選挙違反のないきれいな選挙を行うこと</t>
    <rPh sb="0" eb="2">
      <t>センキョ</t>
    </rPh>
    <rPh sb="2" eb="4">
      <t>イハン</t>
    </rPh>
    <rPh sb="11" eb="13">
      <t>センキョ</t>
    </rPh>
    <rPh sb="14" eb="15">
      <t>オコナ</t>
    </rPh>
    <phoneticPr fontId="2"/>
  </si>
  <si>
    <t>⑵</t>
    <phoneticPr fontId="2"/>
  </si>
  <si>
    <t>有権者がこぞって投票に参加すること</t>
    <rPh sb="0" eb="3">
      <t>ユウケンシャ</t>
    </rPh>
    <rPh sb="8" eb="10">
      <t>トウヒョウ</t>
    </rPh>
    <rPh sb="11" eb="13">
      <t>サンカ</t>
    </rPh>
    <phoneticPr fontId="2"/>
  </si>
  <si>
    <t>⑶</t>
    <phoneticPr fontId="2"/>
  </si>
  <si>
    <t>有権者が普段から政治・選挙への関心を持ち、政党や候補者を見る眼を養うこと</t>
    <rPh sb="0" eb="3">
      <t>ユウケンシャ</t>
    </rPh>
    <rPh sb="4" eb="6">
      <t>フダン</t>
    </rPh>
    <rPh sb="8" eb="10">
      <t>セイジ</t>
    </rPh>
    <rPh sb="11" eb="13">
      <t>センキョ</t>
    </rPh>
    <rPh sb="15" eb="17">
      <t>カンシン</t>
    </rPh>
    <rPh sb="18" eb="19">
      <t>モ</t>
    </rPh>
    <rPh sb="21" eb="23">
      <t>セイトウ</t>
    </rPh>
    <rPh sb="24" eb="27">
      <t>コウホシャ</t>
    </rPh>
    <rPh sb="28" eb="29">
      <t>ミ</t>
    </rPh>
    <rPh sb="30" eb="31">
      <t>メ</t>
    </rPh>
    <rPh sb="32" eb="33">
      <t>ヤシナ</t>
    </rPh>
    <phoneticPr fontId="2"/>
  </si>
  <si>
    <t>【明るい選挙推進協議会に期待される新たな役割】</t>
    <rPh sb="1" eb="2">
      <t>アカ</t>
    </rPh>
    <rPh sb="4" eb="6">
      <t>センキョ</t>
    </rPh>
    <rPh sb="6" eb="8">
      <t>スイシン</t>
    </rPh>
    <rPh sb="8" eb="11">
      <t>キョウギカイ</t>
    </rPh>
    <rPh sb="12" eb="14">
      <t>キタイ</t>
    </rPh>
    <rPh sb="17" eb="18">
      <t>アラ</t>
    </rPh>
    <rPh sb="20" eb="22">
      <t>ヤクワリ</t>
    </rPh>
    <phoneticPr fontId="2"/>
  </si>
  <si>
    <t>選挙事務への積極的な従事</t>
    <rPh sb="0" eb="2">
      <t>センキョ</t>
    </rPh>
    <rPh sb="2" eb="4">
      <t>ジム</t>
    </rPh>
    <rPh sb="6" eb="9">
      <t>セッキョクテキ</t>
    </rPh>
    <rPh sb="10" eb="12">
      <t>ジュウジ</t>
    </rPh>
    <phoneticPr fontId="2"/>
  </si>
  <si>
    <t>地域における投票制度の積極的な広報</t>
    <rPh sb="0" eb="2">
      <t>チイキ</t>
    </rPh>
    <rPh sb="6" eb="10">
      <t>トウヒョウセイド</t>
    </rPh>
    <rPh sb="11" eb="14">
      <t>セッキョクテキ</t>
    </rPh>
    <rPh sb="15" eb="17">
      <t>コウホウ</t>
    </rPh>
    <phoneticPr fontId="2"/>
  </si>
  <si>
    <t>＜横浜市明るい選挙推進協議会委員　１２名＞</t>
    <rPh sb="1" eb="4">
      <t>ヨコハマシ</t>
    </rPh>
    <rPh sb="4" eb="5">
      <t>アカ</t>
    </rPh>
    <rPh sb="7" eb="9">
      <t>センキョ</t>
    </rPh>
    <rPh sb="9" eb="14">
      <t>スイシンキョウギカイ</t>
    </rPh>
    <rPh sb="14" eb="16">
      <t>イイン</t>
    </rPh>
    <rPh sb="19" eb="20">
      <t>メイ</t>
    </rPh>
    <phoneticPr fontId="2"/>
  </si>
  <si>
    <t>日吉地区代表</t>
  </si>
  <si>
    <t>綱島地区代表</t>
  </si>
  <si>
    <t>大曽根地区代表</t>
  </si>
  <si>
    <t>樽町地区代表</t>
  </si>
  <si>
    <t>菊名地区代表</t>
  </si>
  <si>
    <t>師岡地区代表</t>
  </si>
  <si>
    <t>大倉山地区代表</t>
  </si>
  <si>
    <t>篠原地区代表</t>
  </si>
  <si>
    <t>城郷地区代表</t>
  </si>
  <si>
    <t>新羽地区代表</t>
  </si>
  <si>
    <t>新吉田地区代表</t>
  </si>
  <si>
    <t>新吉田あすなろ地区代表</t>
  </si>
  <si>
    <t>高田地区代表</t>
  </si>
  <si>
    <t>中学校校長会</t>
    <rPh sb="0" eb="3">
      <t>チュウガッコウ</t>
    </rPh>
    <rPh sb="3" eb="6">
      <t>コウチョウカイ</t>
    </rPh>
    <phoneticPr fontId="2"/>
  </si>
  <si>
    <t>小学校校長会</t>
    <rPh sb="0" eb="3">
      <t>ショウガッコウ</t>
    </rPh>
    <rPh sb="3" eb="5">
      <t>コウチョウ</t>
    </rPh>
    <rPh sb="5" eb="6">
      <t>カイ</t>
    </rPh>
    <phoneticPr fontId="2"/>
  </si>
  <si>
    <t>港北区ＰＴＡ連絡協議会会長</t>
    <rPh sb="0" eb="3">
      <t>コウホクク</t>
    </rPh>
    <rPh sb="6" eb="8">
      <t>レンラク</t>
    </rPh>
    <rPh sb="8" eb="11">
      <t>キョウギカイ</t>
    </rPh>
    <rPh sb="11" eb="13">
      <t>カイチョウ</t>
    </rPh>
    <phoneticPr fontId="2"/>
  </si>
  <si>
    <t>港北区女性団体連絡協議会会長</t>
    <rPh sb="0" eb="3">
      <t>コウホクク</t>
    </rPh>
    <rPh sb="3" eb="5">
      <t>ジョセイ</t>
    </rPh>
    <rPh sb="5" eb="7">
      <t>ダンタイ</t>
    </rPh>
    <rPh sb="7" eb="9">
      <t>レンラク</t>
    </rPh>
    <rPh sb="9" eb="12">
      <t>キョウギカイ</t>
    </rPh>
    <rPh sb="12" eb="14">
      <t>カイチョウ</t>
    </rPh>
    <phoneticPr fontId="2"/>
  </si>
  <si>
    <t>港北区スポーツ推進委員連絡協議会会長</t>
    <rPh sb="0" eb="3">
      <t>コウホクク</t>
    </rPh>
    <rPh sb="7" eb="9">
      <t>スイシン</t>
    </rPh>
    <rPh sb="9" eb="11">
      <t>イイン</t>
    </rPh>
    <rPh sb="11" eb="13">
      <t>レンラク</t>
    </rPh>
    <rPh sb="13" eb="16">
      <t>キョウギカイ</t>
    </rPh>
    <rPh sb="16" eb="18">
      <t>カイチョウ</t>
    </rPh>
    <phoneticPr fontId="2"/>
  </si>
  <si>
    <t>港北区消費生活推進員の会代表</t>
    <rPh sb="0" eb="3">
      <t>コウホクク</t>
    </rPh>
    <rPh sb="3" eb="7">
      <t>ショウヒセイカツ</t>
    </rPh>
    <rPh sb="7" eb="9">
      <t>スイシン</t>
    </rPh>
    <rPh sb="9" eb="10">
      <t>イン</t>
    </rPh>
    <rPh sb="11" eb="12">
      <t>カイ</t>
    </rPh>
    <rPh sb="12" eb="14">
      <t>ダイヒョウ</t>
    </rPh>
    <phoneticPr fontId="2"/>
  </si>
  <si>
    <t>港北区商店街連合会理事</t>
    <rPh sb="0" eb="3">
      <t>コウホクク</t>
    </rPh>
    <rPh sb="3" eb="6">
      <t>ショウテンガイ</t>
    </rPh>
    <rPh sb="6" eb="9">
      <t>レンゴウカイ</t>
    </rPh>
    <rPh sb="9" eb="11">
      <t>リジ</t>
    </rPh>
    <phoneticPr fontId="2"/>
  </si>
  <si>
    <t>＜港北区明るい選挙推進協議会委員　２０名＞</t>
    <rPh sb="1" eb="4">
      <t>コウホクク</t>
    </rPh>
    <rPh sb="4" eb="5">
      <t>アカ</t>
    </rPh>
    <rPh sb="7" eb="9">
      <t>センキョ</t>
    </rPh>
    <rPh sb="9" eb="11">
      <t>スイシン</t>
    </rPh>
    <rPh sb="11" eb="14">
      <t>キョウギカイ</t>
    </rPh>
    <rPh sb="14" eb="16">
      <t>イイン</t>
    </rPh>
    <rPh sb="19" eb="20">
      <t>メイ</t>
    </rPh>
    <phoneticPr fontId="2"/>
  </si>
  <si>
    <t>横浜市青年団体協議会</t>
  </si>
  <si>
    <t>神奈川新聞社総務局長</t>
  </si>
  <si>
    <t>横浜市商店街総連合会</t>
  </si>
  <si>
    <t>横浜市立大学国際総合科学部教授</t>
  </si>
  <si>
    <t>明治学院大学法学部教授</t>
  </si>
  <si>
    <t>横浜市町内会連合会</t>
  </si>
  <si>
    <t>横浜市スポーツ推進委員連絡協議会</t>
  </si>
  <si>
    <t>横浜市青少年指導員協議会</t>
  </si>
  <si>
    <t>都筑区明るい選挙推進協議会</t>
  </si>
  <si>
    <t>金沢区明るい選挙推進協議会</t>
  </si>
  <si>
    <t>瀬谷区明るい選挙推進協議会</t>
  </si>
  <si>
    <t>教育委員会学校教育企画部主任指導主事</t>
  </si>
  <si>
    <t>・</t>
    <phoneticPr fontId="2"/>
  </si>
  <si>
    <t>【横浜市・区明るい選挙推進委員・明るい選挙推進員・明るい選挙推進協議会】</t>
    <rPh sb="1" eb="4">
      <t>ヨコハマシ</t>
    </rPh>
    <rPh sb="5" eb="6">
      <t>ク</t>
    </rPh>
    <rPh sb="6" eb="7">
      <t>アカ</t>
    </rPh>
    <rPh sb="9" eb="11">
      <t>センキョ</t>
    </rPh>
    <rPh sb="11" eb="13">
      <t>スイシン</t>
    </rPh>
    <rPh sb="13" eb="15">
      <t>イイン</t>
    </rPh>
    <phoneticPr fontId="2"/>
  </si>
  <si>
    <t xml:space="preserve">　民主主義の基盤である選挙が明るく行われるためには、私たち国民一人一人が政治や選挙に関心を持ち、有権者としての自覚と政治常識を身につけることが必要です。また、選挙に関しては積極的に投票に参加し、私たちの意見を正しく政治に反映させる必要があります。このような選挙の実現を目指して、有権者の政治常識の向上に努め、投票参加ときれいな選挙をよびかけているのが明るい選挙推進運動です。横浜市では昭和37年から60年の長きにわたって明るい選挙推進委員が様々な活動を推進してきました。
</t>
    <rPh sb="1" eb="5">
      <t>ミンシュシュギ</t>
    </rPh>
    <rPh sb="6" eb="8">
      <t>キバン</t>
    </rPh>
    <phoneticPr fontId="2"/>
  </si>
  <si>
    <t xml:space="preserve">　横浜市においては、昭和37年に「公明選挙推進協議会」が設立され、昭和４９年には、市・区とも現在ｎ「明るい選挙推進協議会」に改称され、ピーク時（平成７年度末）には、１８区の推進委員３４７人、推進員９，１１４人、合計で９，４６１人の規模まで拡大しました。
</t>
    <rPh sb="1" eb="4">
      <t>ヨコハマシ</t>
    </rPh>
    <rPh sb="10" eb="12">
      <t>ショウワ</t>
    </rPh>
    <rPh sb="14" eb="15">
      <t>ネン</t>
    </rPh>
    <rPh sb="17" eb="19">
      <t>コウメイ</t>
    </rPh>
    <rPh sb="19" eb="21">
      <t>センキョ</t>
    </rPh>
    <rPh sb="21" eb="23">
      <t>スイシン</t>
    </rPh>
    <rPh sb="23" eb="26">
      <t>キョウギカイ</t>
    </rPh>
    <rPh sb="28" eb="30">
      <t>セツリツ</t>
    </rPh>
    <rPh sb="33" eb="35">
      <t>ショウワ</t>
    </rPh>
    <rPh sb="37" eb="38">
      <t>ネン</t>
    </rPh>
    <rPh sb="41" eb="42">
      <t>シ</t>
    </rPh>
    <rPh sb="43" eb="44">
      <t>ク</t>
    </rPh>
    <rPh sb="46" eb="48">
      <t>ゲンザイ</t>
    </rPh>
    <rPh sb="50" eb="51">
      <t>アカ</t>
    </rPh>
    <rPh sb="53" eb="55">
      <t>センキョ</t>
    </rPh>
    <rPh sb="55" eb="57">
      <t>スイシン</t>
    </rPh>
    <rPh sb="57" eb="60">
      <t>キョウギカイ</t>
    </rPh>
    <rPh sb="62" eb="64">
      <t>カイショウ</t>
    </rPh>
    <rPh sb="70" eb="71">
      <t>ジ</t>
    </rPh>
    <rPh sb="72" eb="74">
      <t>ヘイセイ</t>
    </rPh>
    <rPh sb="75" eb="77">
      <t>ネンド</t>
    </rPh>
    <rPh sb="77" eb="78">
      <t>マツ</t>
    </rPh>
    <rPh sb="84" eb="85">
      <t>ク</t>
    </rPh>
    <rPh sb="86" eb="88">
      <t>スイシン</t>
    </rPh>
    <rPh sb="88" eb="90">
      <t>イイン</t>
    </rPh>
    <rPh sb="93" eb="94">
      <t>ニン</t>
    </rPh>
    <rPh sb="95" eb="97">
      <t>スイシン</t>
    </rPh>
    <rPh sb="97" eb="98">
      <t>イン</t>
    </rPh>
    <rPh sb="103" eb="104">
      <t>ニン</t>
    </rPh>
    <rPh sb="105" eb="107">
      <t>ゴウケイ</t>
    </rPh>
    <rPh sb="113" eb="114">
      <t>ニン</t>
    </rPh>
    <rPh sb="115" eb="117">
      <t>キボ</t>
    </rPh>
    <rPh sb="119" eb="121">
      <t>カクダイ</t>
    </rPh>
    <phoneticPr fontId="2"/>
  </si>
  <si>
    <t xml:space="preserve">　その後、長引く低投票率の状況から、明るい選挙推進運動も投票率の向上に力点が置かれるようになり、常時啓発の重要性が増すようになりました。そうした中、推進委員の積極的な日頃からの活動が求められるようになり、各区において協議会組織の見直しが進められました
</t>
    <rPh sb="3" eb="4">
      <t>ゴ</t>
    </rPh>
    <rPh sb="5" eb="7">
      <t>ナガビ</t>
    </rPh>
    <rPh sb="8" eb="12">
      <t>テイトウヒョウリツ</t>
    </rPh>
    <rPh sb="13" eb="15">
      <t>ジョウキョウ</t>
    </rPh>
    <rPh sb="18" eb="19">
      <t>アカ</t>
    </rPh>
    <rPh sb="21" eb="23">
      <t>センキョ</t>
    </rPh>
    <rPh sb="23" eb="25">
      <t>スイシン</t>
    </rPh>
    <rPh sb="25" eb="27">
      <t>ウンドウ</t>
    </rPh>
    <rPh sb="28" eb="31">
      <t>トウヒョウリツ</t>
    </rPh>
    <rPh sb="32" eb="34">
      <t>コウジョウ</t>
    </rPh>
    <rPh sb="35" eb="37">
      <t>リキテン</t>
    </rPh>
    <rPh sb="38" eb="39">
      <t>オ</t>
    </rPh>
    <rPh sb="48" eb="50">
      <t>ジョウジ</t>
    </rPh>
    <rPh sb="50" eb="52">
      <t>ケイハツ</t>
    </rPh>
    <rPh sb="53" eb="56">
      <t>ジュウヨウセイ</t>
    </rPh>
    <rPh sb="57" eb="58">
      <t>マ</t>
    </rPh>
    <rPh sb="72" eb="73">
      <t>ナカ</t>
    </rPh>
    <rPh sb="74" eb="76">
      <t>スイシン</t>
    </rPh>
    <rPh sb="76" eb="78">
      <t>イイン</t>
    </rPh>
    <rPh sb="79" eb="82">
      <t>セッキョクテキ</t>
    </rPh>
    <rPh sb="83" eb="85">
      <t>ヒゴロ</t>
    </rPh>
    <rPh sb="88" eb="90">
      <t>カツドウ</t>
    </rPh>
    <rPh sb="91" eb="92">
      <t>モト</t>
    </rPh>
    <rPh sb="102" eb="103">
      <t>カク</t>
    </rPh>
    <rPh sb="103" eb="104">
      <t>ク</t>
    </rPh>
    <rPh sb="108" eb="111">
      <t>キョウギカイ</t>
    </rPh>
    <rPh sb="111" eb="113">
      <t>ソシキ</t>
    </rPh>
    <rPh sb="114" eb="116">
      <t>ミナオ</t>
    </rPh>
    <rPh sb="118" eb="119">
      <t>スス</t>
    </rPh>
    <phoneticPr fontId="2"/>
  </si>
  <si>
    <t xml:space="preserve">　現在では、ピーク時の三分の一程度となっていますが、各区の創意工夫により、これまで以上に活発な運動が展開されています。
</t>
    <rPh sb="1" eb="3">
      <t>ゲンザイ</t>
    </rPh>
    <rPh sb="9" eb="10">
      <t>ジ</t>
    </rPh>
    <rPh sb="11" eb="13">
      <t>サンフン</t>
    </rPh>
    <rPh sb="14" eb="15">
      <t>イチ</t>
    </rPh>
    <rPh sb="15" eb="17">
      <t>テイド</t>
    </rPh>
    <rPh sb="26" eb="28">
      <t>カクク</t>
    </rPh>
    <rPh sb="29" eb="31">
      <t>ソウイ</t>
    </rPh>
    <rPh sb="31" eb="33">
      <t>クフウ</t>
    </rPh>
    <rPh sb="41" eb="43">
      <t>イジョウ</t>
    </rPh>
    <rPh sb="44" eb="46">
      <t>カッパツ</t>
    </rPh>
    <rPh sb="47" eb="49">
      <t>ウンドウ</t>
    </rPh>
    <rPh sb="50" eb="52">
      <t>テンカイ</t>
    </rPh>
    <phoneticPr fontId="2"/>
  </si>
  <si>
    <t>＜横浜市教育委員会と横浜市選挙管理委員会が「主権者教育」における連携・協力に関する協定を更新。七つもの新規事業が議決されました＞</t>
    <phoneticPr fontId="2"/>
  </si>
  <si>
    <t>https://www.city.yokohama.lg.jp/.../syukennsyakyouiku.html</t>
    <phoneticPr fontId="2"/>
  </si>
  <si>
    <t>https://www.city.yokohama.lg.jp/kohoku/kusei/shikai-senkyo/kyougikai.html</t>
    <phoneticPr fontId="2"/>
  </si>
  <si>
    <t>https://www.city.yokohama.lg.jp/city-info/senkyo/pr/suisin.html</t>
    <phoneticPr fontId="2"/>
  </si>
  <si>
    <t>港北区明るい選挙推進協議会：</t>
    <rPh sb="0" eb="3">
      <t>コウホクク</t>
    </rPh>
    <rPh sb="3" eb="4">
      <t>アカ</t>
    </rPh>
    <rPh sb="6" eb="8">
      <t>センキョ</t>
    </rPh>
    <rPh sb="8" eb="10">
      <t>スイシン</t>
    </rPh>
    <rPh sb="10" eb="13">
      <t>キョウギカイ</t>
    </rPh>
    <phoneticPr fontId="2"/>
  </si>
  <si>
    <t>横浜市明るい選挙推進協議会：</t>
    <rPh sb="0" eb="3">
      <t>ヨコハマシ</t>
    </rPh>
    <rPh sb="3" eb="4">
      <t>アカ</t>
    </rPh>
    <rPh sb="6" eb="8">
      <t>センキョ</t>
    </rPh>
    <rPh sb="8" eb="10">
      <t>スイシン</t>
    </rPh>
    <rPh sb="10" eb="13">
      <t>キョウギカイ</t>
    </rPh>
    <phoneticPr fontId="2"/>
  </si>
  <si>
    <t>中止</t>
    <rPh sb="0" eb="1">
      <t>チュウシ</t>
    </rPh>
    <phoneticPr fontId="7"/>
  </si>
  <si>
    <t>不明</t>
    <rPh sb="0" eb="2">
      <t>フメイ</t>
    </rPh>
    <phoneticPr fontId="7"/>
  </si>
  <si>
    <t>承和</t>
    <rPh sb="0" eb="2">
      <t>ジョウワ</t>
    </rPh>
    <phoneticPr fontId="7"/>
  </si>
  <si>
    <t>正応</t>
    <rPh sb="0" eb="2">
      <t>ショウオウ</t>
    </rPh>
    <phoneticPr fontId="7"/>
  </si>
  <si>
    <t>明応</t>
    <rPh sb="0" eb="2">
      <t>メイオウ</t>
    </rPh>
    <phoneticPr fontId="7"/>
  </si>
  <si>
    <t>慶長</t>
    <rPh sb="0" eb="2">
      <t>ケイチョウ</t>
    </rPh>
    <phoneticPr fontId="7"/>
  </si>
  <si>
    <t>年</t>
    <rPh sb="0" eb="1">
      <t>ネン</t>
    </rPh>
    <phoneticPr fontId="7"/>
  </si>
  <si>
    <t>年</t>
    <rPh sb="0" eb="1">
      <t>ネン</t>
    </rPh>
    <phoneticPr fontId="3"/>
  </si>
  <si>
    <t>活動費</t>
    <rPh sb="0" eb="3">
      <t>カツドウヒ</t>
    </rPh>
    <phoneticPr fontId="7"/>
  </si>
  <si>
    <t>南町内会</t>
    <rPh sb="0" eb="1">
      <t>ミナミ</t>
    </rPh>
    <rPh sb="1" eb="4">
      <t>チョウナイカイ</t>
    </rPh>
    <phoneticPr fontId="7"/>
  </si>
  <si>
    <t>中之久保町内会</t>
    <rPh sb="0" eb="4">
      <t>ナカノクボ</t>
    </rPh>
    <rPh sb="4" eb="7">
      <t>チョウナイカイ</t>
    </rPh>
    <phoneticPr fontId="7"/>
  </si>
  <si>
    <t>大竹町内会</t>
    <rPh sb="0" eb="2">
      <t>オオタケ</t>
    </rPh>
    <rPh sb="2" eb="5">
      <t>チョウナイカイ</t>
    </rPh>
    <phoneticPr fontId="7"/>
  </si>
  <si>
    <t>中央町内会</t>
    <rPh sb="0" eb="2">
      <t>チュウオウ</t>
    </rPh>
    <rPh sb="2" eb="5">
      <t>チョウナイカイ</t>
    </rPh>
    <phoneticPr fontId="7"/>
  </si>
  <si>
    <t>自治会</t>
    <rPh sb="0" eb="3">
      <t>ジチカイ</t>
    </rPh>
    <phoneticPr fontId="7"/>
  </si>
  <si>
    <t>新羽町町内会</t>
    <rPh sb="0" eb="3">
      <t>ニッパチョウ</t>
    </rPh>
    <rPh sb="3" eb="6">
      <t>チョウナイカイ</t>
    </rPh>
    <phoneticPr fontId="7"/>
  </si>
  <si>
    <t>北新羽町内会</t>
    <rPh sb="0" eb="3">
      <t>キタニッパ</t>
    </rPh>
    <rPh sb="3" eb="6">
      <t>チョウナイカイ</t>
    </rPh>
    <phoneticPr fontId="7"/>
  </si>
  <si>
    <t>クリ北自治会</t>
    <rPh sb="2" eb="3">
      <t>キタ</t>
    </rPh>
    <rPh sb="3" eb="6">
      <t>ジチカイ</t>
    </rPh>
    <phoneticPr fontId="7"/>
  </si>
  <si>
    <t>総世帯数</t>
    <rPh sb="0" eb="4">
      <t>ソウセタイスウ</t>
    </rPh>
    <phoneticPr fontId="7"/>
  </si>
  <si>
    <t>分担金合計</t>
    <rPh sb="0" eb="3">
      <t>ブンタンキン</t>
    </rPh>
    <rPh sb="3" eb="5">
      <t>ゴウケイ</t>
    </rPh>
    <phoneticPr fontId="7"/>
  </si>
  <si>
    <t>体育指導委員</t>
    <rPh sb="0" eb="2">
      <t>タイイク</t>
    </rPh>
    <rPh sb="2" eb="4">
      <t>シドウ</t>
    </rPh>
    <rPh sb="4" eb="6">
      <t>イイン</t>
    </rPh>
    <phoneticPr fontId="7"/>
  </si>
  <si>
    <t>青少年指導員</t>
    <rPh sb="0" eb="3">
      <t>セイショウネン</t>
    </rPh>
    <rPh sb="3" eb="6">
      <t>シドウイン</t>
    </rPh>
    <phoneticPr fontId="7"/>
  </si>
  <si>
    <t>子供会</t>
    <rPh sb="0" eb="3">
      <t>コドモカイ</t>
    </rPh>
    <phoneticPr fontId="7"/>
  </si>
  <si>
    <t xml:space="preserve"> 第33期委嘱（令和３年４月１日～令和５年３月３１日）</t>
    <rPh sb="8" eb="10">
      <t>レイワ</t>
    </rPh>
    <rPh sb="17" eb="19">
      <t>レイワ</t>
    </rPh>
    <phoneticPr fontId="13"/>
  </si>
  <si>
    <t>大森洋一</t>
    <rPh sb="0" eb="2">
      <t>オオモリ</t>
    </rPh>
    <rPh sb="2" eb="4">
      <t>ヨウイチ</t>
    </rPh>
    <phoneticPr fontId="7"/>
  </si>
  <si>
    <t>＜参考：経緯＞</t>
  </si>
  <si>
    <t>塩山良三氏　連合町内会長を退任</t>
  </si>
  <si>
    <t>中山幹夫氏　連合町内会長に就任</t>
  </si>
  <si>
    <t>新羽町自治会の小松賢吉が新羽地区スポーツ推進委員連絡協議会会長に就任</t>
  </si>
  <si>
    <t>google、yahooで新羽町のアカウントを取得し、地域行事の予定についてカレンダーでの共有を試行開始</t>
  </si>
  <si>
    <t>新羽町のメールアドレスを取得して、e-mailによる情報の共有を開始。</t>
  </si>
  <si>
    <t>東日本大震災発生</t>
  </si>
  <si>
    <t>第２期港北区地域福祉保健計画開始</t>
  </si>
  <si>
    <t>自然災害の発生において、ＳＮＳが情報の伝達や復旧において有効であったことから、ＩＣＴ技術を利用した地域の情報発信について再検討するよう中山幹夫連合町内会長より新羽地区スポーツ推進委員連絡協議会会長に指示があり調査を開始。</t>
  </si>
  <si>
    <t>自治体などのSNSの利用状況について調査実施。SNSの公式アカウントを取得して情報発信する公共団体が順次増えてきたことを確認できたことから、新羽町として公式アカウントの取得について検討始める。</t>
  </si>
  <si>
    <t>新羽町のTwitter開設</t>
  </si>
  <si>
    <t>新羽町のブログ開設　gooブログからFC2ブログへ移行</t>
  </si>
  <si>
    <t>新羽町のfacebook開設</t>
  </si>
  <si>
    <t>新羽町のホームページ制作開始</t>
  </si>
  <si>
    <t>中山幹夫氏　連合町内会長を退任</t>
  </si>
  <si>
    <t>大谷佐一氏　連合町内会長に就任</t>
  </si>
  <si>
    <t>新羽町のホームページを開設</t>
  </si>
  <si>
    <t>サマーフェスティバル、新羽地区健民祭の開催に関する情報をＳＮＳで発信</t>
  </si>
  <si>
    <t>新羽地域ケアプラザのホームページ開設を機に、新羽町ホームページに新羽地区ケアプラザ、神輿会など関係団体へのリンクを掲出</t>
  </si>
  <si>
    <t>平成27(201</t>
  </si>
  <si>
    <t>5)年</t>
  </si>
  <si>
    <t>新羽町ホームページに独自コンテンツとして新羽町連合町内会役員の紹介を掲出</t>
  </si>
  <si>
    <t>新羽町ホームページに地域で活動する委員、団体の紹介を掲出（消防団、民生児童委員、スポーツ推進委員、青少年指導員など）</t>
  </si>
  <si>
    <t>第２期港北区地域福祉保健計画終了</t>
  </si>
  <si>
    <t>第３期港北区地域福祉保健計画開始</t>
  </si>
  <si>
    <t>「港北区自治会町内会活動のしおり」の改訂を機に新羽町ホームページに掲載　港北区連合町内会へリンク</t>
  </si>
  <si>
    <t>大谷佐一氏　連合町内会長を退任</t>
  </si>
  <si>
    <t>松村清見氏　連合町内会長に就任</t>
  </si>
  <si>
    <t>松村清見氏　連合町内会長を退任</t>
  </si>
  <si>
    <t>尾出清和氏　連合町内会長に就任</t>
  </si>
  <si>
    <t>コロナ禍のなか、スマートフォンによるホームページ閲覧が主になっている状況を鑑みて、新羽町ホームページをレスポンシブルWEBデザインへの改修を開始</t>
  </si>
  <si>
    <t>新羽町ホームページにて、新型コロナウィルスワクチンについて情報発信開始</t>
  </si>
  <si>
    <t>新羽町のドメインを取得できないか、情報発信部会に要請。</t>
  </si>
  <si>
    <t>新羽町ホームページをレスポンシブルＷＥＢデザインに全面改修</t>
  </si>
  <si>
    <t>ドメイン取得　nippacho.com</t>
  </si>
  <si>
    <t>第１回　第４期新羽地区福祉保健計画推進委員会全体会で、情報部会はこれまでの新羽町のＩＣＴコンテンツには一切関わらないことを条件として活動していることを明言。</t>
  </si>
  <si>
    <t>【FC2レンタルサーバーLite】契約完了。無料サービスからコンテンツを移行する。</t>
  </si>
  <si>
    <t>より充実した情報発信及び高齢者も利用できるような仕組みがないか検討するようスポーツ推進委員連絡協議会書記に指示。</t>
    <phoneticPr fontId="2"/>
  </si>
  <si>
    <t>中高年世代を中心にｆａｃｅｂｏｏｋの利用者が増え、Ｔｗｉｔｔｅｒの利用者も増大。新羽町の公式コンテンツとして発信できるようgooブログを再構築するとともに、新たに利用できるサービスについて調査開始。</t>
    <rPh sb="0" eb="1">
      <t>チュウ</t>
    </rPh>
    <phoneticPr fontId="2"/>
  </si>
  <si>
    <t>平成25(2013)年</t>
    <phoneticPr fontId="2"/>
  </si>
  <si>
    <t>平成26(2014)年</t>
    <phoneticPr fontId="2"/>
  </si>
  <si>
    <t>平成24(2012)年</t>
    <phoneticPr fontId="2"/>
  </si>
  <si>
    <t>平成23(2011)年</t>
    <phoneticPr fontId="2"/>
  </si>
  <si>
    <t>平成22(2010)年</t>
    <phoneticPr fontId="2"/>
  </si>
  <si>
    <t>平成21(2009)年</t>
    <phoneticPr fontId="2"/>
  </si>
  <si>
    <t>平成20(2008)年</t>
    <phoneticPr fontId="2"/>
  </si>
  <si>
    <t>平成28(2016)年</t>
    <phoneticPr fontId="2"/>
  </si>
  <si>
    <t>平成29(2017)年</t>
    <phoneticPr fontId="2"/>
  </si>
  <si>
    <t>平成30(2018)年</t>
    <phoneticPr fontId="2"/>
  </si>
  <si>
    <t>平成31(2019)年</t>
    <phoneticPr fontId="2"/>
  </si>
  <si>
    <t>令和２(2020)年</t>
    <phoneticPr fontId="2"/>
  </si>
  <si>
    <t>令和３(2021)年</t>
    <phoneticPr fontId="2"/>
  </si>
  <si>
    <t>令和４(2022)年</t>
    <phoneticPr fontId="2"/>
  </si>
  <si>
    <t>令和５(2023)年</t>
    <phoneticPr fontId="2"/>
  </si>
  <si>
    <t>現行コンテンツの維持管理を行っている新羽地区スポーツ推進委員連絡協議会会長が退任。</t>
    <rPh sb="38" eb="40">
      <t>タイニン</t>
    </rPh>
    <phoneticPr fontId="2"/>
  </si>
  <si>
    <t>5月8日に新型コロナウィルス感染症が５類に移行したことに伴い、新羽町ホームページ、ＳＮＳの今後の維持管理について連合町内会長に相談。</t>
    <rPh sb="1" eb="2">
      <t>ガツ</t>
    </rPh>
    <rPh sb="3" eb="4">
      <t>ニチ</t>
    </rPh>
    <rPh sb="5" eb="7">
      <t>シンガタ</t>
    </rPh>
    <rPh sb="14" eb="17">
      <t>カンセンショウ</t>
    </rPh>
    <rPh sb="19" eb="20">
      <t>ルイ</t>
    </rPh>
    <rPh sb="21" eb="23">
      <t>イコウ</t>
    </rPh>
    <rPh sb="28" eb="29">
      <t>トモナ</t>
    </rPh>
    <rPh sb="31" eb="33">
      <t>ニッパ</t>
    </rPh>
    <rPh sb="33" eb="34">
      <t>チョウ</t>
    </rPh>
    <rPh sb="45" eb="47">
      <t>コンゴ</t>
    </rPh>
    <rPh sb="48" eb="50">
      <t>イジ</t>
    </rPh>
    <rPh sb="50" eb="52">
      <t>カンリ</t>
    </rPh>
    <rPh sb="56" eb="58">
      <t>レンゴウ</t>
    </rPh>
    <rPh sb="58" eb="61">
      <t>チョウナイカイ</t>
    </rPh>
    <rPh sb="61" eb="62">
      <t>チョウ</t>
    </rPh>
    <rPh sb="63" eb="65">
      <t>ソウダン</t>
    </rPh>
    <phoneticPr fontId="2"/>
  </si>
  <si>
    <t>無料サービスコンテンツはバックアップサーバーとし、トップページへアクセスした場合は、nippacho.comに自動遷移する仕組みとする。</t>
    <rPh sb="61" eb="63">
      <t>シク</t>
    </rPh>
    <phoneticPr fontId="2"/>
  </si>
  <si>
    <t>震災後、担当者（スポ進会長）は、計画停電の実施など市営交通事業の運営において多忙であったことから、ＳＮＳによる情報発信を先行させ、ホームページの開設については当面の間延期することとした</t>
    <rPh sb="0" eb="2">
      <t>シンサイ</t>
    </rPh>
    <rPh sb="4" eb="7">
      <t>タントウシャ</t>
    </rPh>
    <rPh sb="10" eb="11">
      <t>シン</t>
    </rPh>
    <rPh sb="11" eb="13">
      <t>カイチョウ</t>
    </rPh>
    <phoneticPr fontId="2"/>
  </si>
  <si>
    <t>〇地域活動豆知識（長澤茂初代連合町内会長、中山幹夫元連合町内会長の教えを記事にしたもの）</t>
    <phoneticPr fontId="2"/>
  </si>
  <si>
    <t>〇新羽地区行事予定（PDF）
※磯部会長が学校の行事と地域の行事をまとめていたものを引き継いだもの</t>
    <phoneticPr fontId="2"/>
  </si>
  <si>
    <t>〇新羽町の年表（PDF）
※新羽地区健民祭の優勝町会などを第１回大会から調査するよう指示があったことをきっかけに作成したもの</t>
    <phoneticPr fontId="2"/>
  </si>
  <si>
    <t>※主に、ブログ、新羽町SNS（facebook、Twitter）、横浜市や港北区コンテンツへのリンクなど、ポータルとしての機能</t>
    <phoneticPr fontId="2"/>
  </si>
  <si>
    <t>情報発信部会において、紙媒体による「地域イベントカレンダー」とホームページ等ＩＣＴを使ったデジタルによる情報発信を活動の２翼として推進することが決定。併せて、ＩＣＴに詳しい方、写真撮影ができる方など部会員を公募することとなった。</t>
    <rPh sb="11" eb="12">
      <t>カミ</t>
    </rPh>
    <rPh sb="12" eb="14">
      <t>バイタイ</t>
    </rPh>
    <rPh sb="72" eb="74">
      <t>ケッテイ</t>
    </rPh>
    <rPh sb="75" eb="76">
      <t>アワ</t>
    </rPh>
    <rPh sb="83" eb="84">
      <t>クワ</t>
    </rPh>
    <rPh sb="86" eb="87">
      <t>カタ</t>
    </rPh>
    <rPh sb="88" eb="90">
      <t>シャシン</t>
    </rPh>
    <rPh sb="90" eb="92">
      <t>サツエイ</t>
    </rPh>
    <rPh sb="96" eb="97">
      <t>カタ</t>
    </rPh>
    <rPh sb="99" eb="101">
      <t>ブカイ</t>
    </rPh>
    <rPh sb="101" eb="102">
      <t>イン</t>
    </rPh>
    <rPh sb="103" eb="105">
      <t>コウボ</t>
    </rPh>
    <phoneticPr fontId="2"/>
  </si>
  <si>
    <t>港北区制80周年新横浜花火大会を第３期新羽地区福祉保健計画（ひっとプラン）情報発信部会としてケアプラザと合同取材を実施。新羽町ホームページに記事を掲載。</t>
    <phoneticPr fontId="2"/>
  </si>
  <si>
    <t>コロナ禍のため、新羽サマーフェスティバル、合同敬老の集い、新羽地区健民祭、ほか地域行事の中止等の予定についてホームページ、ＳＮＳを使って常時情報発信するも、地域活動が実施されないため情報発信は休止状態となる。</t>
    <rPh sb="78" eb="80">
      <t>チイキ</t>
    </rPh>
    <rPh sb="80" eb="82">
      <t>カツドウ</t>
    </rPh>
    <rPh sb="83" eb="85">
      <t>ジッシ</t>
    </rPh>
    <rPh sb="91" eb="93">
      <t>ジョウホウ</t>
    </rPh>
    <rPh sb="93" eb="95">
      <t>ハッシン</t>
    </rPh>
    <rPh sb="96" eb="98">
      <t>キュウシ</t>
    </rPh>
    <rPh sb="98" eb="100">
      <t>ジョウタイ</t>
    </rPh>
    <phoneticPr fontId="2"/>
  </si>
  <si>
    <t>新羽町のＩＣＴコンテンツは、当面の間、スポーツ推進委員連絡協議会がスポンサーを募集して状況が整理されるまで維持することした。（ドメイン及びレンタルサーバについては、スポンサーを募集し維持）</t>
    <rPh sb="0" eb="2">
      <t>ニッパ</t>
    </rPh>
    <rPh sb="2" eb="3">
      <t>チョウ</t>
    </rPh>
    <rPh sb="14" eb="16">
      <t>トウメン</t>
    </rPh>
    <rPh sb="17" eb="18">
      <t>カン</t>
    </rPh>
    <rPh sb="88" eb="90">
      <t>ボシュウ</t>
    </rPh>
    <rPh sb="91" eb="93">
      <t>イジ</t>
    </rPh>
    <phoneticPr fontId="2"/>
  </si>
  <si>
    <t>新羽町の年表から抜粋</t>
    <rPh sb="0" eb="2">
      <t>ニッパ</t>
    </rPh>
    <rPh sb="2" eb="3">
      <t>チョウ</t>
    </rPh>
    <rPh sb="4" eb="6">
      <t>ネンピョウ</t>
    </rPh>
    <rPh sb="8" eb="10">
      <t>バッスイ</t>
    </rPh>
    <phoneticPr fontId="2"/>
  </si>
  <si>
    <t>https://nippacho.com/pdf/nippahistory.pdf</t>
    <phoneticPr fontId="2"/>
  </si>
  <si>
    <t>中山幹夫連合町内会会長にホームページの試案を提示。
情報発信については、新羽町連合町内会事務局として発信することとした。（新羽地区スポーツ推進委員連絡協議会会長としてホームページの情報については連合町内会の事務局として担当することとなる。）</t>
    <phoneticPr fontId="2"/>
  </si>
  <si>
    <t>開設当初の独自コンテンツ</t>
    <rPh sb="0" eb="2">
      <t>カイセツ</t>
    </rPh>
    <rPh sb="2" eb="4">
      <t>トウショ</t>
    </rPh>
    <phoneticPr fontId="2"/>
  </si>
  <si>
    <t>http://nippacho.com/index.html</t>
    <phoneticPr fontId="2"/>
  </si>
  <si>
    <t>新羽町のホームページ</t>
    <rPh sb="0" eb="2">
      <t>ニッパ</t>
    </rPh>
    <rPh sb="2" eb="3">
      <t>チョウ</t>
    </rPh>
    <phoneticPr fontId="3"/>
  </si>
  <si>
    <t>平成18(2006)年</t>
    <phoneticPr fontId="2"/>
  </si>
  <si>
    <t>塩山良三連合町内会長（新羽町自治会長）のとき、新羽町自治会、新羽地区体育指導委員連絡協議会でgooブログを開設しインターネットを利用した地域の情報発信について試行はじめる。</t>
    <rPh sb="34" eb="36">
      <t>タイイク</t>
    </rPh>
    <rPh sb="36" eb="38">
      <t>シドウ</t>
    </rPh>
    <phoneticPr fontId="2"/>
  </si>
  <si>
    <t>廃止</t>
    <rPh sb="0" eb="2">
      <t>ハイシ</t>
    </rPh>
    <phoneticPr fontId="7"/>
  </si>
  <si>
    <t>合同敬老の集い中止</t>
    <phoneticPr fontId="7"/>
  </si>
  <si>
    <t>第36回新羽地区健民祭実施を機に、中山幹夫連合町内会長よりインターネットを使った新羽地区の情報発信ができないか検討するようスポーツ推進委員連絡協議会会長（自治会の小松）、書記（大竹の中山中氏）に指示。</t>
    <phoneticPr fontId="2"/>
  </si>
  <si>
    <t>新羽町自治会で実施していたgooブログに新羽地区全域の情報を掲載して連合町内会としてデジタルコンテンツによる情報発信試行開始。</t>
    <phoneticPr fontId="2"/>
  </si>
  <si>
    <t>消防団</t>
    <rPh sb="0" eb="2">
      <t>ショウボウ</t>
    </rPh>
    <rPh sb="2" eb="3">
      <t>ダン</t>
    </rPh>
    <phoneticPr fontId="2"/>
  </si>
  <si>
    <t>　コロナ禍でイベントがなく、2020年から休刊中で、新羽地域ケアプラザで発行している「新羽地域ケアプラザ・コミュニティハウス　つうしん」にて地域のイベント情報が紹介されています。</t>
  </si>
  <si>
    <t>新羽町のイベントカレンダー</t>
    <phoneticPr fontId="3"/>
  </si>
  <si>
    <t>2012年10月13日開設</t>
    <rPh sb="4" eb="5">
      <t>ネン</t>
    </rPh>
    <rPh sb="7" eb="8">
      <t>ガツ</t>
    </rPh>
    <rPh sb="10" eb="11">
      <t>ニチ</t>
    </rPh>
    <rPh sb="11" eb="13">
      <t>カイセツ</t>
    </rPh>
    <phoneticPr fontId="3"/>
  </si>
  <si>
    <t>https://www.facebook.com/nippacho</t>
    <phoneticPr fontId="3"/>
  </si>
  <si>
    <t>2012年10月8日開設</t>
    <rPh sb="4" eb="5">
      <t>ネン</t>
    </rPh>
    <rPh sb="7" eb="8">
      <t>ガツ</t>
    </rPh>
    <rPh sb="9" eb="10">
      <t>ニチ</t>
    </rPh>
    <rPh sb="10" eb="12">
      <t>カイセツ</t>
    </rPh>
    <phoneticPr fontId="3"/>
  </si>
  <si>
    <t>2013年５月開設⇒2022年8月リニューアル</t>
    <rPh sb="4" eb="5">
      <t>ネン</t>
    </rPh>
    <rPh sb="6" eb="7">
      <t>ガツ</t>
    </rPh>
    <rPh sb="7" eb="9">
      <t>カイセツ</t>
    </rPh>
    <rPh sb="14" eb="15">
      <t>ネン</t>
    </rPh>
    <rPh sb="16" eb="17">
      <t>ガツ</t>
    </rPh>
    <phoneticPr fontId="3"/>
  </si>
  <si>
    <t>https://nippacho.web.fc2.com/index.html</t>
    <phoneticPr fontId="3"/>
  </si>
  <si>
    <t>2012年10月12日開設</t>
    <rPh sb="4" eb="5">
      <t>ネン</t>
    </rPh>
    <rPh sb="7" eb="8">
      <t>ガツ</t>
    </rPh>
    <rPh sb="10" eb="11">
      <t>ニチ</t>
    </rPh>
    <rPh sb="11" eb="13">
      <t>カイセツ</t>
    </rPh>
    <phoneticPr fontId="3"/>
  </si>
  <si>
    <t>https://nippacho.com/index.html</t>
    <phoneticPr fontId="3"/>
  </si>
  <si>
    <t>https://nippacho.blog.fc2.com/</t>
    <phoneticPr fontId="3"/>
  </si>
  <si>
    <t>新羽町のホームページ（ポータル）</t>
    <rPh sb="0" eb="2">
      <t>ニッパ</t>
    </rPh>
    <rPh sb="2" eb="3">
      <t>チョウ</t>
    </rPh>
    <phoneticPr fontId="3"/>
  </si>
  <si>
    <t>新羽町の情報発信について</t>
    <rPh sb="0" eb="2">
      <t>ニッパ</t>
    </rPh>
    <rPh sb="2" eb="3">
      <t>チョウ</t>
    </rPh>
    <rPh sb="4" eb="6">
      <t>ジョウホウ</t>
    </rPh>
    <rPh sb="6" eb="8">
      <t>ハッシン</t>
    </rPh>
    <phoneticPr fontId="3"/>
  </si>
  <si>
    <t>無料サービスコンテンツはバックアップサーバーとし、トップページへアクセスした場合は、nippacho.comに自動遷移する仕組みとする</t>
    <rPh sb="61" eb="63">
      <t>シク</t>
    </rPh>
    <phoneticPr fontId="2"/>
  </si>
  <si>
    <t>＜開設当初の独自コンテンツ＞</t>
    <rPh sb="1" eb="3">
      <t>カイセツ</t>
    </rPh>
    <rPh sb="3" eb="5">
      <t>トウショ</t>
    </rPh>
    <phoneticPr fontId="2"/>
  </si>
  <si>
    <t>}</t>
  </si>
  <si>
    <t>&gt;</t>
  </si>
  <si>
    <t>&lt;!DOCTYPE HTML PUBLIC "-//W3C//DTD HTML 4.0 Transitional//EN"&gt;</t>
  </si>
  <si>
    <t>&lt;html lang="ja"&gt;</t>
  </si>
  <si>
    <t>&lt;head&gt;</t>
  </si>
  <si>
    <t>&lt;meta charset="UTF-8"&gt;</t>
  </si>
  <si>
    <t>&lt;meta name="viewport" content="width=device-width, initial-scale=1"&gt;</t>
  </si>
  <si>
    <t>&lt;/script&gt;</t>
  </si>
  <si>
    <t>&lt;/head&gt;</t>
  </si>
  <si>
    <t>&lt;div id="container"&gt;</t>
  </si>
  <si>
    <t>&lt;header&gt;</t>
  </si>
  <si>
    <t>&lt;h1 id="logo"&gt;</t>
  </si>
  <si>
    <t>&lt;a href="index.html"&gt;</t>
  </si>
  <si>
    <t>&lt;/a&gt;</t>
  </si>
  <si>
    <t>&lt;/h1&gt;</t>
  </si>
  <si>
    <t>&lt;/header&gt;</t>
  </si>
  <si>
    <t>&lt;!--ヘッダーメニュー　ここからコピー--&gt;</t>
  </si>
  <si>
    <t>&lt;!--PC用（801px以上端末）メニュー--&gt;</t>
  </si>
  <si>
    <t>&lt;nav id="menubar"&gt;</t>
  </si>
  <si>
    <t>&lt;ul&gt;</t>
  </si>
  <si>
    <t>&lt;li&gt;</t>
  </si>
  <si>
    <t>&lt;/span&gt;</t>
  </si>
  <si>
    <t>&lt;/li&gt;</t>
  </si>
  <si>
    <t>&lt;li class="current"&gt;</t>
  </si>
  <si>
    <t>&lt;/ul&gt;</t>
  </si>
  <si>
    <t>&lt;/nav&gt;</t>
  </si>
  <si>
    <t>&lt;!--小さな端末用（800px以下端末）メニュー--&gt;</t>
  </si>
  <si>
    <t>&lt;nav id="menubar-s"&gt;</t>
  </si>
  <si>
    <t>&lt;!--ここまでコピー--&gt;</t>
  </si>
  <si>
    <t>&lt;div id="main"&gt;</t>
  </si>
  <si>
    <t>&lt;section&gt;</t>
  </si>
  <si>
    <t>&lt;/h2&gt;</t>
  </si>
  <si>
    <t>&lt;table  class="ta1" border="1"&gt;</t>
  </si>
  <si>
    <t>&lt;br&gt;</t>
  </si>
  <si>
    <t>&lt;/table&gt;</t>
  </si>
  <si>
    <t>&lt;!-- ここまで --&gt;</t>
  </si>
  <si>
    <t>&lt;/section&gt;</t>
  </si>
  <si>
    <t>&lt;/div&gt;</t>
  </si>
  <si>
    <t>&lt;!--メインコンテンツ終わり　/main--&gt;</t>
  </si>
  <si>
    <t>&lt;!--サブメニューここからコピー--&gt;</t>
  </si>
  <si>
    <t>&lt;div id="sub"&gt;</t>
  </si>
  <si>
    <t>&lt;nav class="box"&gt;</t>
  </si>
  <si>
    <t>&lt;ul class="submenu"&gt;</t>
  </si>
  <si>
    <t>&lt;!--港北区スポーツ推進委員連絡協議会--&gt;</t>
  </si>
  <si>
    <t>&lt;h2&gt;</t>
  </si>
  <si>
    <t>&lt;section class="box"&gt;</t>
  </si>
  <si>
    <t>&lt;div class="list"&gt;</t>
  </si>
  <si>
    <t>&lt;a href="https://www.facebook.com/nippacho" target="_blank"&gt;</t>
  </si>
  <si>
    <t>&lt;figure&gt;</t>
  </si>
  <si>
    <t>&lt;img src="images/icon-fb.svg" alt="新羽町のFACEBOOK"&gt;</t>
  </si>
  <si>
    <t>&lt;/figure&gt;</t>
  </si>
  <si>
    <t>&lt;/h4&gt;</t>
  </si>
  <si>
    <t>&lt;/p&gt;</t>
  </si>
  <si>
    <t>&lt;a href="https://twitter.com/nippa_cho" target="_blank"&gt;</t>
  </si>
  <si>
    <t>&lt;img src="images/icon-tw.svg" alt=新羽町のTwitter"&gt;</t>
  </si>
  <si>
    <t>&lt;a href="https://nippacho.blog.fc2.com/" target="_blank"&gt;</t>
  </si>
  <si>
    <t>&lt;img src="images/00nippas.jpg" alt="新羽町のブログ"&gt;</t>
  </si>
  <si>
    <t>&lt;p&gt;</t>
  </si>
  <si>
    <t>&lt;section class="mb15"&gt;</t>
  </si>
  <si>
    <t>&lt;a href="poster1.html"&gt;</t>
  </si>
  <si>
    <t>&lt;img src="jpg/200/k2022.jpg" alt="健民祭ポスター"&gt;</t>
  </si>
  <si>
    <t>&lt;a href="poster2.html"&gt;</t>
  </si>
  <si>
    <t>&lt;img src="jpg/200/s2019.jpg" alt="フェスティバルポスター"&gt;</t>
  </si>
  <si>
    <t>&lt;a href="poster3.html"&gt;</t>
  </si>
  <si>
    <t>&lt;img src="jpg/200/m20221.jpg" alt="新羽神輿渡御ポスター"&gt;</t>
  </si>
  <si>
    <t>&lt;p class="c"&gt;</t>
  </si>
  <si>
    <t>&lt;/strong&gt;</t>
  </si>
  <si>
    <t>&lt;!-- フッターここからコピー--&gt;</t>
  </si>
  <si>
    <t>&lt;footer&gt;</t>
  </si>
  <si>
    <t>&lt;/small&gt;</t>
  </si>
  <si>
    <t>&lt;span class="pr"&gt;</t>
  </si>
  <si>
    <t>&lt;!--/a--&gt;</t>
  </si>
  <si>
    <t>&lt;/footer&gt;</t>
  </si>
  <si>
    <t>&lt;!-- フッターここまで--&gt;</t>
  </si>
  <si>
    <t>&lt;!--/container　全体の終わり--&gt;</t>
  </si>
  <si>
    <t>&lt;!--「↑」ボタン--&gt;</t>
  </si>
  <si>
    <t>&lt;!--メニュー開閉ボタン--&gt;</t>
  </si>
  <si>
    <t>&lt;!--メニューの開閉処理条件設定　800px以下--&gt;</t>
  </si>
  <si>
    <t>&lt;script type="text/javascript"&gt;</t>
  </si>
  <si>
    <t>&lt;/body&gt;</t>
  </si>
  <si>
    <t>&lt;/html&gt;</t>
  </si>
  <si>
    <t>&lt;title&gt;</t>
  </si>
  <si>
    <t>ホーム</t>
  </si>
  <si>
    <t>&lt;span&gt;</t>
  </si>
  <si>
    <t>HOME</t>
  </si>
  <si>
    <t>&lt;a href="lifelink.html"&gt;</t>
  </si>
  <si>
    <t>生活・地域情報</t>
  </si>
  <si>
    <t>LIFE&amp;LINK</t>
  </si>
  <si>
    <t>&lt;a href="comunity.html"&gt;</t>
  </si>
  <si>
    <t>地域団体の紹介</t>
  </si>
  <si>
    <t>COMUNITY</t>
  </si>
  <si>
    <t>&lt;a href="knowledge.html"&gt;</t>
  </si>
  <si>
    <t>地域活動豆知識</t>
  </si>
  <si>
    <t>GUIDANCE</t>
  </si>
  <si>
    <t>INFOMATION</t>
  </si>
  <si>
    <t>&lt;a href="member.html"&gt;</t>
  </si>
  <si>
    <t>新羽町役員紹介</t>
  </si>
  <si>
    <t>STAF</t>
  </si>
  <si>
    <t>&lt;a href="mailto:nippacho@gmail.com"&gt;</t>
  </si>
  <si>
    <t>nippacho@gmail.com</t>
  </si>
  <si>
    <t>新羽地区の紹介</t>
  </si>
  <si>
    <t>&lt;a href="https://kohoku-rengou.net/meeting_materials/" target="_blank"&gt;</t>
  </si>
  <si>
    <t>港北区連合町内会「定例会」会議資料</t>
  </si>
  <si>
    <t>&lt;a href="https://www.youtube.com/watch?v=o0_0c5_qz_s" target="_blank"&gt;</t>
  </si>
  <si>
    <t>新羽町を動画で紹介</t>
  </si>
  <si>
    <t>&lt;a href="pdf/nippaevent.pdf" target="_blank"&gt;</t>
  </si>
  <si>
    <t>新羽地区の行事予定(PDF)</t>
  </si>
  <si>
    <t>&lt;a href="pdf/2022_07_nippahistory.pdf" target="_blank"&gt;</t>
  </si>
  <si>
    <t>新羽地区の年表(PDF)</t>
  </si>
  <si>
    <t>&lt;a href="knowledge.html#kenminsai"&gt;</t>
  </si>
  <si>
    <t>新羽地区健民祭の資料</t>
  </si>
  <si>
    <t>&lt;a href="https://www.city.yokohama.lg.jp/kohoku/kurashi/kyodo_manabi/kyodo_shien/jichikai/h28/20160418192555.files/0015_20180928.pdf" target="_blank"&gt;</t>
  </si>
  <si>
    <t>港北区自治会町内会活動のしおりH28.3(PDF)</t>
  </si>
  <si>
    <t>新羽地区の区域・航空写真</t>
  </si>
  <si>
    <t>&lt;a href="jpg/10_nippa_cmap.jpg" target="_blank"&gt;</t>
  </si>
  <si>
    <t>新羽町連合町内会の区域</t>
  </si>
  <si>
    <t>&lt;a href="jpg/2016.jpg" target="_blank"&gt;</t>
  </si>
  <si>
    <t>平成28年（2016年）</t>
  </si>
  <si>
    <t>&lt;a href="jpg/2011.jpg" target="_blank"&gt;</t>
  </si>
  <si>
    <t>平成22年（2011年）</t>
  </si>
  <si>
    <t>&lt;a href="jpg/1989.jpg" target="_blank"&gt;</t>
  </si>
  <si>
    <t>平成元年（1989年）</t>
  </si>
  <si>
    <t>&lt;a href="jpg/1979.jpg" target="_blank"&gt;</t>
  </si>
  <si>
    <t>昭和54年（1979年）</t>
  </si>
  <si>
    <t>&lt;a href="jpg/1947.jpg" target="_blank"&gt;</t>
  </si>
  <si>
    <t>昭和22年（1947年）</t>
  </si>
  <si>
    <t>新羽町のＳＮＳ</t>
  </si>
  <si>
    <t>&lt;h4&gt;</t>
  </si>
  <si>
    <t>新羽町のFACEBOOK</t>
  </si>
  <si>
    <t>「横浜市港北区新羽町」nippacho</t>
  </si>
  <si>
    <t>新羽町のTwitter</t>
  </si>
  <si>
    <t>「新羽町（横浜市港北区）」@nippa_cho</t>
  </si>
  <si>
    <t>「新羽町大好き」ブログ（WEBLOG）</t>
  </si>
  <si>
    <t>イベントポスターギャラリー</t>
  </si>
  <si>
    <t>新羽地区健民祭ポスターギャラリー</t>
  </si>
  <si>
    <t>新羽地区健民祭ポスターギャラリー2009年度から</t>
  </si>
  <si>
    <t>新羽サマーフェスティバルポスターギャラリー</t>
  </si>
  <si>
    <t>新羽サマーフェスティバルポスターギャラリー2009年度から</t>
  </si>
  <si>
    <t>新羽神輿渡御ポスターギャラリー</t>
  </si>
  <si>
    <t>新羽神輿渡御ポスターギャラリー2009年度から</t>
  </si>
  <si>
    <t>新羽町連合町内会</t>
  </si>
  <si>
    <t>&lt;strong&gt;</t>
  </si>
  <si>
    <t>事務局</t>
  </si>
  <si>
    <t>&lt;span class="mini1"&gt;</t>
  </si>
  <si>
    <t>横浜市港北区新羽町</t>
  </si>
  <si>
    <t>&lt;small&gt;</t>
  </si>
  <si>
    <t xml:space="preserve">Copyright&amp;copy; </t>
  </si>
  <si>
    <t>@nippacho</t>
  </si>
  <si>
    <t xml:space="preserve"> All Rights Reserved.</t>
  </si>
  <si>
    <t>&lt;!--a href="https://enjoyfull,net/" target="_blank"--&gt;</t>
  </si>
  <si>
    <t>《presented by @enjoyfull》</t>
  </si>
  <si>
    <t>"&gt;</t>
    <phoneticPr fontId="2"/>
  </si>
  <si>
    <t>&lt;</t>
    <phoneticPr fontId="2"/>
  </si>
  <si>
    <t>![endif]</t>
    <phoneticPr fontId="2"/>
  </si>
  <si>
    <t>--&gt;</t>
    <phoneticPr fontId="2"/>
  </si>
  <si>
    <t>&lt;meta name="description" content="</t>
    <phoneticPr fontId="2"/>
  </si>
  <si>
    <t>&lt;meta name="keywords" content="</t>
    <phoneticPr fontId="2"/>
  </si>
  <si>
    <t xml:space="preserve"> </t>
    <phoneticPr fontId="2"/>
  </si>
  <si>
    <t>images/favicon.ico</t>
    <phoneticPr fontId="2"/>
  </si>
  <si>
    <t>&lt;link rel="icon" type="image/x-icon" href="</t>
    <phoneticPr fontId="2"/>
  </si>
  <si>
    <t>⇒</t>
    <phoneticPr fontId="2"/>
  </si>
  <si>
    <t>"&gt;&lt;/a&gt;</t>
    <phoneticPr fontId="2"/>
  </si>
  <si>
    <t>&lt;img src="images/logo.png" alt="</t>
    <phoneticPr fontId="2"/>
  </si>
  <si>
    <t>「和・輪・話のまち　にっぱ」　横浜市港北区新羽町（公式）</t>
    <phoneticPr fontId="2"/>
  </si>
  <si>
    <t>"&gt;&lt;/script&gt;</t>
    <phoneticPr fontId="2"/>
  </si>
  <si>
    <t>&lt;script src="</t>
    <phoneticPr fontId="2"/>
  </si>
  <si>
    <t>&lt;link rel="stylesheet" href="</t>
    <phoneticPr fontId="2"/>
  </si>
  <si>
    <t>" src="</t>
    <phoneticPr fontId="2"/>
  </si>
  <si>
    <t>平成27(2015)年</t>
    <rPh sb="10" eb="11">
      <t>ネン</t>
    </rPh>
    <phoneticPr fontId="2"/>
  </si>
  <si>
    <t xml:space="preserve">現行ＩＣＴコンテンツの更新はできないが、リンクするなど情報の共有はしていく。
</t>
    <phoneticPr fontId="2"/>
  </si>
  <si>
    <t>FC2レンタルサーバーLite契約（町内のデザイン事務所がスポンサー）
無料サービスからコンテンツを移行</t>
    <phoneticPr fontId="2"/>
  </si>
  <si>
    <t>＜参考：インターネットを利用した新羽町情報発信の経緯＞</t>
    <rPh sb="12" eb="14">
      <t>リヨウ</t>
    </rPh>
    <rPh sb="16" eb="18">
      <t>ニッパ</t>
    </rPh>
    <rPh sb="18" eb="19">
      <t>チョウ</t>
    </rPh>
    <rPh sb="19" eb="21">
      <t>ジョウホウ</t>
    </rPh>
    <rPh sb="21" eb="23">
      <t>ハッシン</t>
    </rPh>
    <phoneticPr fontId="2"/>
  </si>
  <si>
    <t>※</t>
    <phoneticPr fontId="2"/>
  </si>
  <si>
    <t>第１回　第４期新羽地区福祉保健計画推進委員会全体会</t>
    <phoneticPr fontId="2"/>
  </si>
  <si>
    <t>情報部会は第3期の活動は引き継いでいないことが明らかとなる。
※メンバーより、これまでの新羽町のＩＣＴコンテンツ及び地域イベントカレンダーの発行には関わらないことを条件として活動している旨の発言。</t>
    <rPh sb="5" eb="6">
      <t>ダイ</t>
    </rPh>
    <rPh sb="7" eb="8">
      <t>キ</t>
    </rPh>
    <rPh sb="9" eb="11">
      <t>カツドウ</t>
    </rPh>
    <rPh sb="12" eb="13">
      <t>ヒ</t>
    </rPh>
    <rPh sb="14" eb="15">
      <t>ツ</t>
    </rPh>
    <rPh sb="23" eb="24">
      <t>アキ</t>
    </rPh>
    <rPh sb="56" eb="57">
      <t>オヨ</t>
    </rPh>
    <rPh sb="58" eb="60">
      <t>チイキ</t>
    </rPh>
    <rPh sb="70" eb="72">
      <t>ハッコウ</t>
    </rPh>
    <rPh sb="93" eb="94">
      <t>ムネ</t>
    </rPh>
    <rPh sb="95" eb="97">
      <t>ハツゲン</t>
    </rPh>
    <phoneticPr fontId="2"/>
  </si>
  <si>
    <t>ひっとプラン情報部会実施（新羽町内会館）</t>
    <rPh sb="6" eb="8">
      <t>ジョウホウ</t>
    </rPh>
    <rPh sb="8" eb="10">
      <t>ブカイ</t>
    </rPh>
    <rPh sb="10" eb="12">
      <t>ジッシ</t>
    </rPh>
    <rPh sb="13" eb="15">
      <t>ニッパ</t>
    </rPh>
    <rPh sb="15" eb="16">
      <t>チョウ</t>
    </rPh>
    <rPh sb="16" eb="17">
      <t>ナイ</t>
    </rPh>
    <rPh sb="17" eb="19">
      <t>カイカン</t>
    </rPh>
    <phoneticPr fontId="2"/>
  </si>
  <si>
    <t>⇒第４期の活動について話し合いを実施</t>
    <rPh sb="1" eb="2">
      <t>ダイ</t>
    </rPh>
    <rPh sb="3" eb="4">
      <t>キ</t>
    </rPh>
    <rPh sb="5" eb="7">
      <t>カツドウ</t>
    </rPh>
    <rPh sb="11" eb="12">
      <t>ハナ</t>
    </rPh>
    <rPh sb="13" eb="14">
      <t>ア</t>
    </rPh>
    <rPh sb="16" eb="18">
      <t>ジッシ</t>
    </rPh>
    <phoneticPr fontId="2"/>
  </si>
  <si>
    <t>現行ＩＣＴコンテンツの維持管理には、情報部会では一切関わらないことを条件に前部会長より引き継いだこと。</t>
    <rPh sb="0" eb="2">
      <t>ゲンコウ</t>
    </rPh>
    <rPh sb="11" eb="13">
      <t>イジ</t>
    </rPh>
    <rPh sb="13" eb="15">
      <t>カンリ</t>
    </rPh>
    <rPh sb="18" eb="20">
      <t>ジョウホウ</t>
    </rPh>
    <rPh sb="20" eb="22">
      <t>ブカイ</t>
    </rPh>
    <rPh sb="24" eb="26">
      <t>イッサイ</t>
    </rPh>
    <rPh sb="26" eb="27">
      <t>カカ</t>
    </rPh>
    <rPh sb="34" eb="36">
      <t>ジョウケン</t>
    </rPh>
    <rPh sb="37" eb="38">
      <t>ゼン</t>
    </rPh>
    <rPh sb="38" eb="41">
      <t>ブカイチョウ</t>
    </rPh>
    <rPh sb="43" eb="44">
      <t>ヒ</t>
    </rPh>
    <rPh sb="45" eb="46">
      <t>ツ</t>
    </rPh>
    <phoneticPr fontId="2"/>
  </si>
  <si>
    <t>情報部会のメンバーは新羽町町内会とクリオ新横浜北自治会のみで構成していること。</t>
    <rPh sb="0" eb="2">
      <t>ジョウホウ</t>
    </rPh>
    <rPh sb="2" eb="4">
      <t>ブカイ</t>
    </rPh>
    <rPh sb="10" eb="12">
      <t>ニッパ</t>
    </rPh>
    <rPh sb="12" eb="13">
      <t>チョウ</t>
    </rPh>
    <rPh sb="13" eb="16">
      <t>チョウナイカイ</t>
    </rPh>
    <rPh sb="20" eb="23">
      <t>シンヨコハマ</t>
    </rPh>
    <rPh sb="23" eb="24">
      <t>キタ</t>
    </rPh>
    <rPh sb="24" eb="27">
      <t>ジチカイ</t>
    </rPh>
    <rPh sb="30" eb="32">
      <t>コウセイ</t>
    </rPh>
    <phoneticPr fontId="2"/>
  </si>
  <si>
    <t xml:space="preserve">情報部会メンバーのスキルと区役所より補助金を得てホームページコンテンツを制作中であるという状況を鑑みて、当面はホームページの制作に専念した方がよいと判断したことを尾出連合町内会長に報告。
これまで、第3期ひっとプラン情報発信部会で維持してきた新羽町のＩＣＴコンテンツは、状況が整理されるまで（当面の間）新羽地区スポーツ推進委員連絡協議会にて維持することとする。
</t>
    <rPh sb="0" eb="2">
      <t>ジョウホウ</t>
    </rPh>
    <rPh sb="2" eb="4">
      <t>ブカイ</t>
    </rPh>
    <rPh sb="13" eb="16">
      <t>クヤクショ</t>
    </rPh>
    <rPh sb="18" eb="21">
      <t>ホジョキン</t>
    </rPh>
    <rPh sb="22" eb="23">
      <t>エ</t>
    </rPh>
    <rPh sb="36" eb="39">
      <t>セイサクチュウ</t>
    </rPh>
    <rPh sb="45" eb="47">
      <t>ジョウキョウ</t>
    </rPh>
    <rPh sb="48" eb="49">
      <t>カンガ</t>
    </rPh>
    <rPh sb="52" eb="54">
      <t>トウメン</t>
    </rPh>
    <rPh sb="62" eb="64">
      <t>セイサク</t>
    </rPh>
    <rPh sb="65" eb="67">
      <t>センネン</t>
    </rPh>
    <rPh sb="69" eb="70">
      <t>ホウ</t>
    </rPh>
    <rPh sb="74" eb="76">
      <t>ハンダン</t>
    </rPh>
    <rPh sb="81" eb="83">
      <t>オデ</t>
    </rPh>
    <rPh sb="83" eb="85">
      <t>レンゴウ</t>
    </rPh>
    <rPh sb="85" eb="87">
      <t>チョウナイ</t>
    </rPh>
    <rPh sb="87" eb="89">
      <t>カイチョウ</t>
    </rPh>
    <rPh sb="90" eb="92">
      <t>ホウコク</t>
    </rPh>
    <rPh sb="99" eb="100">
      <t>ダイ</t>
    </rPh>
    <rPh sb="101" eb="102">
      <t>キ</t>
    </rPh>
    <rPh sb="108" eb="110">
      <t>ジョウホウ</t>
    </rPh>
    <rPh sb="110" eb="112">
      <t>ハッシン</t>
    </rPh>
    <rPh sb="112" eb="114">
      <t>ブカイ</t>
    </rPh>
    <rPh sb="115" eb="117">
      <t>イジ</t>
    </rPh>
    <rPh sb="121" eb="123">
      <t>ニッパ</t>
    </rPh>
    <rPh sb="123" eb="124">
      <t>チョウ</t>
    </rPh>
    <rPh sb="151" eb="153">
      <t>ニッパ</t>
    </rPh>
    <rPh sb="153" eb="155">
      <t>チク</t>
    </rPh>
    <rPh sb="160" eb="162">
      <t>トウメン</t>
    </rPh>
    <rPh sb="163" eb="164">
      <t>カン</t>
    </rPh>
    <phoneticPr fontId="2"/>
  </si>
  <si>
    <t>以上３点についてメンバーより強い主張。</t>
    <rPh sb="0" eb="2">
      <t>イジョウ</t>
    </rPh>
    <rPh sb="3" eb="4">
      <t>テン</t>
    </rPh>
    <rPh sb="14" eb="15">
      <t>ツヨ</t>
    </rPh>
    <rPh sb="16" eb="18">
      <t>シュチョウ</t>
    </rPh>
    <phoneticPr fontId="2"/>
  </si>
  <si>
    <t>新羽地区スポーツ推進委員連絡協議会会長に新羽町自治会の小松賢吉が就任</t>
    <phoneticPr fontId="2"/>
  </si>
  <si>
    <t>第36回新羽地区健民祭実施を機に、中山幹夫連合町内会長よりインターネットを使った新羽地区の情報発信ができないか検討するようスポーツ推進委員連絡協議会会長、書記に要請。</t>
    <rPh sb="80" eb="82">
      <t>ヨウセイ</t>
    </rPh>
    <phoneticPr fontId="2"/>
  </si>
  <si>
    <t>新羽地区青少年指導員協議会会長に新羽町自治会の豊岡修氏が就任。新羽町のfacebookをはじめとしたSNSの更新を担当。</t>
    <rPh sb="0" eb="2">
      <t>ニッパ</t>
    </rPh>
    <rPh sb="2" eb="4">
      <t>チク</t>
    </rPh>
    <rPh sb="4" eb="7">
      <t>セイショウネン</t>
    </rPh>
    <rPh sb="7" eb="10">
      <t>シドウイン</t>
    </rPh>
    <rPh sb="10" eb="13">
      <t>キョウギカイ</t>
    </rPh>
    <rPh sb="13" eb="15">
      <t>カイチョウ</t>
    </rPh>
    <rPh sb="16" eb="18">
      <t>ニッパ</t>
    </rPh>
    <rPh sb="18" eb="19">
      <t>チョウ</t>
    </rPh>
    <rPh sb="19" eb="22">
      <t>ジチカイ</t>
    </rPh>
    <rPh sb="23" eb="25">
      <t>トヨオカ</t>
    </rPh>
    <rPh sb="25" eb="26">
      <t>オサム</t>
    </rPh>
    <rPh sb="26" eb="27">
      <t>シ</t>
    </rPh>
    <rPh sb="28" eb="30">
      <t>シュウニン</t>
    </rPh>
    <rPh sb="31" eb="33">
      <t>ニッパ</t>
    </rPh>
    <rPh sb="33" eb="34">
      <t>チョウ</t>
    </rPh>
    <rPh sb="54" eb="56">
      <t>コウシン</t>
    </rPh>
    <rPh sb="57" eb="59">
      <t>タントウ</t>
    </rPh>
    <phoneticPr fontId="2"/>
  </si>
  <si>
    <t>　新羽町は、紙とデジタル二つの媒体を利用して情報を発信しています。2011年3月の東日本大震災の経験から、翌2012年10月に新羽町のブログ、facebook、Twitterを開設し、2013年5月からホームページを開設して、地域行事の予定、地域行事の様子（サマーフェスティバルや健民祭、神輿渡御の写真）、新羽町の歴史や役員の紹介など掲載してます。
　2022年8月の「nippcho,com」ドメイン取得を契機にサーバをレンタルし、パソコン、スマホ、タブレットで共通のレスポンシブWEBデザイン（html5+CSS3)に全面リニューアルしました。なお、好評だった地域の行事写真館は個人情報保護のため、リニューアルを機にメニューから削除しました。</t>
    <rPh sb="37" eb="38">
      <t>ネン</t>
    </rPh>
    <rPh sb="39" eb="40">
      <t>ガツ</t>
    </rPh>
    <rPh sb="41" eb="44">
      <t>ヒガシニホン</t>
    </rPh>
    <rPh sb="44" eb="47">
      <t>ダイシンサイ</t>
    </rPh>
    <rPh sb="48" eb="50">
      <t>ケイケン</t>
    </rPh>
    <rPh sb="53" eb="54">
      <t>ヨク</t>
    </rPh>
    <rPh sb="63" eb="66">
      <t>ニッパチョウ</t>
    </rPh>
    <rPh sb="88" eb="90">
      <t>カイセツ</t>
    </rPh>
    <rPh sb="157" eb="159">
      <t>レキシ</t>
    </rPh>
    <phoneticPr fontId="3"/>
  </si>
  <si>
    <t>新羽町連合町内会ＩＴ化検討
※パソコン・スマートフォンを使っての連合町内会や各町会での情報共有、会議など</t>
    <phoneticPr fontId="2"/>
  </si>
  <si>
    <t>祝敬老の日　新羽町自治会副会長　豊岡修氏によるLINE、ZOOM講習会実施
※新羽地域ケアプラザの協力</t>
    <rPh sb="12" eb="15">
      <t>フクカイチョウ</t>
    </rPh>
    <rPh sb="18" eb="19">
      <t>オサム</t>
    </rPh>
    <rPh sb="39" eb="41">
      <t>ニッパ</t>
    </rPh>
    <rPh sb="41" eb="43">
      <t>チイキ</t>
    </rPh>
    <rPh sb="49" eb="51">
      <t>キョウリョク</t>
    </rPh>
    <phoneticPr fontId="2"/>
  </si>
  <si>
    <r>
      <t>ドメイン取得　nippacho.com</t>
    </r>
    <r>
      <rPr>
        <sz val="11"/>
        <rFont val="ＭＳ ゴシック"/>
        <family val="3"/>
        <charset val="128"/>
      </rPr>
      <t>（町内のデザイン事務所がスポンサー）</t>
    </r>
    <phoneticPr fontId="2"/>
  </si>
  <si>
    <t>秋本伸明</t>
    <phoneticPr fontId="3"/>
  </si>
  <si>
    <t>－－</t>
    <phoneticPr fontId="3"/>
  </si>
  <si>
    <t>第１次市域拡張（人口299,202人・面積24．80km2）</t>
    <phoneticPr fontId="3"/>
  </si>
  <si>
    <t>復興記念横浜大博覧会が開催</t>
    <phoneticPr fontId="3"/>
  </si>
  <si>
    <t>第５次市域拡張（人口759,700人・面積173．18km2）</t>
    <phoneticPr fontId="3"/>
  </si>
  <si>
    <t>中区の一部が南区になる</t>
    <phoneticPr fontId="3"/>
  </si>
  <si>
    <t>震災後、担当者（スポ進会長）は、計画停電の実施などで事業の運営において多忙であったことから、ＳＮＳによる情報発信を先行させ、ホームページの開設については当面の間延期することとした</t>
    <rPh sb="0" eb="2">
      <t>シンサイ</t>
    </rPh>
    <rPh sb="4" eb="7">
      <t>タントウシャ</t>
    </rPh>
    <rPh sb="10" eb="11">
      <t>シン</t>
    </rPh>
    <rPh sb="11" eb="13">
      <t>カイチョウ</t>
    </rPh>
    <phoneticPr fontId="2"/>
  </si>
  <si>
    <r>
      <t xml:space="preserve">現行ICTコンテンツの維持管理を行っている新羽地区スポーツ推進委員連絡協議会会長が令和５年３月31日をもって退任され、スポーツ推進委員連絡協議会にてコンテンツを維持することが困難となったことから、コンテンツの維持について新羽町情報共有グループLINEにて相談。
尾出連合町内会長より、これまでの経緯を鑑みて、新羽町ホームページ、ＳＮＳについては引き続きコンテンツの維持管理を担当するよう新羽町自治会の小松氏に要請。
小松氏受諾。
</t>
    </r>
    <r>
      <rPr>
        <sz val="9"/>
        <rFont val="ＭＳ ゴシック"/>
        <family val="3"/>
        <charset val="128"/>
      </rPr>
      <t>（</t>
    </r>
    <r>
      <rPr>
        <b/>
        <sz val="9"/>
        <rFont val="ＭＳ ゴシック"/>
        <family val="3"/>
        <charset val="128"/>
      </rPr>
      <t>新羽町情報共有グループLINE</t>
    </r>
    <r>
      <rPr>
        <sz val="9"/>
        <rFont val="ＭＳ ゴシック"/>
        <family val="3"/>
        <charset val="128"/>
      </rPr>
      <t>：尾出連合町内会長、大森スポーツ推進委員連絡協議会会長、豊岡青少年指導員協議会会長、斉藤中の久保町内会長、奥山新羽中学校文化スポーツクラブ会長、長澤新羽小学校文化スポーツクラブ会長）　</t>
    </r>
    <rPh sb="41" eb="43">
      <t>レイワ</t>
    </rPh>
    <rPh sb="44" eb="45">
      <t>ネン</t>
    </rPh>
    <rPh sb="46" eb="47">
      <t>ガツ</t>
    </rPh>
    <rPh sb="49" eb="50">
      <t>ニチ</t>
    </rPh>
    <rPh sb="54" eb="56">
      <t>タイニン</t>
    </rPh>
    <rPh sb="63" eb="65">
      <t>スイシン</t>
    </rPh>
    <rPh sb="65" eb="67">
      <t>イイン</t>
    </rPh>
    <rPh sb="67" eb="69">
      <t>レンラク</t>
    </rPh>
    <rPh sb="69" eb="72">
      <t>キョウギカイ</t>
    </rPh>
    <rPh sb="80" eb="82">
      <t>イジ</t>
    </rPh>
    <rPh sb="87" eb="89">
      <t>コンナン</t>
    </rPh>
    <rPh sb="104" eb="106">
      <t>イジ</t>
    </rPh>
    <rPh sb="110" eb="112">
      <t>ニッパ</t>
    </rPh>
    <rPh sb="112" eb="113">
      <t>チョウ</t>
    </rPh>
    <rPh sb="113" eb="115">
      <t>ジョウホウ</t>
    </rPh>
    <rPh sb="115" eb="117">
      <t>キョウユウ</t>
    </rPh>
    <rPh sb="127" eb="129">
      <t>ソウダン</t>
    </rPh>
    <rPh sb="131" eb="133">
      <t>オデ</t>
    </rPh>
    <rPh sb="133" eb="135">
      <t>レンゴウ</t>
    </rPh>
    <rPh sb="135" eb="137">
      <t>チョウナイ</t>
    </rPh>
    <rPh sb="137" eb="139">
      <t>カイチョウ</t>
    </rPh>
    <rPh sb="147" eb="149">
      <t>ケイイ</t>
    </rPh>
    <rPh sb="150" eb="151">
      <t>カンガ</t>
    </rPh>
    <rPh sb="154" eb="156">
      <t>ニッパ</t>
    </rPh>
    <rPh sb="156" eb="157">
      <t>チョウ</t>
    </rPh>
    <rPh sb="172" eb="173">
      <t>ヒ</t>
    </rPh>
    <rPh sb="174" eb="175">
      <t>ツヅ</t>
    </rPh>
    <rPh sb="182" eb="184">
      <t>イジ</t>
    </rPh>
    <rPh sb="184" eb="186">
      <t>カンリ</t>
    </rPh>
    <rPh sb="187" eb="189">
      <t>タントウ</t>
    </rPh>
    <rPh sb="193" eb="195">
      <t>ニッパ</t>
    </rPh>
    <rPh sb="195" eb="196">
      <t>チョウ</t>
    </rPh>
    <rPh sb="196" eb="199">
      <t>ジチカイ</t>
    </rPh>
    <rPh sb="200" eb="202">
      <t>コマツ</t>
    </rPh>
    <rPh sb="202" eb="203">
      <t>シ</t>
    </rPh>
    <rPh sb="204" eb="206">
      <t>ヨウセイ</t>
    </rPh>
    <rPh sb="208" eb="211">
      <t>コマツシ</t>
    </rPh>
    <rPh sb="211" eb="213">
      <t>ジュダク</t>
    </rPh>
    <rPh sb="216" eb="218">
      <t>ニッパ</t>
    </rPh>
    <rPh sb="218" eb="219">
      <t>チョウ</t>
    </rPh>
    <rPh sb="219" eb="221">
      <t>ジョウホウ</t>
    </rPh>
    <rPh sb="221" eb="223">
      <t>キョウユウ</t>
    </rPh>
    <rPh sb="232" eb="234">
      <t>オデ</t>
    </rPh>
    <rPh sb="234" eb="236">
      <t>レンゴウ</t>
    </rPh>
    <rPh sb="236" eb="238">
      <t>チョウナイ</t>
    </rPh>
    <rPh sb="238" eb="240">
      <t>カイチョウ</t>
    </rPh>
    <rPh sb="241" eb="243">
      <t>オオモリ</t>
    </rPh>
    <rPh sb="247" eb="249">
      <t>スイシン</t>
    </rPh>
    <rPh sb="249" eb="251">
      <t>イイン</t>
    </rPh>
    <rPh sb="251" eb="253">
      <t>レンラク</t>
    </rPh>
    <rPh sb="253" eb="256">
      <t>キョウギカイ</t>
    </rPh>
    <rPh sb="256" eb="258">
      <t>カイチョウ</t>
    </rPh>
    <rPh sb="259" eb="261">
      <t>トヨオカ</t>
    </rPh>
    <rPh sb="261" eb="264">
      <t>セイショウネン</t>
    </rPh>
    <rPh sb="264" eb="267">
      <t>シドウイン</t>
    </rPh>
    <rPh sb="267" eb="270">
      <t>キョウギカイ</t>
    </rPh>
    <rPh sb="270" eb="272">
      <t>カイチョウ</t>
    </rPh>
    <rPh sb="273" eb="275">
      <t>サイトウ</t>
    </rPh>
    <rPh sb="275" eb="276">
      <t>ナカ</t>
    </rPh>
    <rPh sb="277" eb="279">
      <t>クボ</t>
    </rPh>
    <rPh sb="279" eb="281">
      <t>チョウナイ</t>
    </rPh>
    <rPh sb="281" eb="283">
      <t>カイチョウ</t>
    </rPh>
    <rPh sb="284" eb="286">
      <t>オクヤマ</t>
    </rPh>
    <rPh sb="286" eb="288">
      <t>ニッパ</t>
    </rPh>
    <rPh sb="288" eb="291">
      <t>チュウガッコウ</t>
    </rPh>
    <rPh sb="291" eb="293">
      <t>ブンカ</t>
    </rPh>
    <rPh sb="300" eb="302">
      <t>カイチョウ</t>
    </rPh>
    <rPh sb="303" eb="305">
      <t>ナガサワ</t>
    </rPh>
    <rPh sb="305" eb="307">
      <t>ニッパ</t>
    </rPh>
    <rPh sb="307" eb="310">
      <t>ショウガッコウ</t>
    </rPh>
    <rPh sb="310" eb="312">
      <t>ブンカ</t>
    </rPh>
    <rPh sb="319" eb="321">
      <t>カイチョウ</t>
    </rPh>
    <phoneticPr fontId="2"/>
  </si>
  <si>
    <t>唐戸　馨</t>
  </si>
  <si>
    <t>岸　芳秋</t>
    <phoneticPr fontId="3"/>
  </si>
  <si>
    <t>岩崎　義輔</t>
    <phoneticPr fontId="3"/>
  </si>
  <si>
    <t>深川　政夫</t>
    <phoneticPr fontId="3"/>
  </si>
  <si>
    <t>吉野　正良</t>
  </si>
  <si>
    <t>髙瀬　正一</t>
    <phoneticPr fontId="3"/>
  </si>
  <si>
    <t>三橋　雅久</t>
    <phoneticPr fontId="3"/>
  </si>
  <si>
    <t>米山健二</t>
    <phoneticPr fontId="7"/>
  </si>
  <si>
    <t>中山　勉
（中村　剛）</t>
    <phoneticPr fontId="3"/>
  </si>
  <si>
    <t>米山　政勝
（西山　孝雄）</t>
    <phoneticPr fontId="3"/>
  </si>
  <si>
    <t>中村　剛
（西山　孝雄）</t>
    <phoneticPr fontId="3"/>
  </si>
  <si>
    <t>秋元　勝治郎
（秋元　義顯）</t>
    <phoneticPr fontId="3"/>
  </si>
  <si>
    <t>西山　孝雄
（秋元　義顯）</t>
    <phoneticPr fontId="3"/>
  </si>
  <si>
    <t>秋元　義顯
（三橋　雅久）</t>
    <phoneticPr fontId="3"/>
  </si>
  <si>
    <t>不明</t>
    <rPh sb="0" eb="2">
      <t>フメイ</t>
    </rPh>
    <phoneticPr fontId="3"/>
  </si>
  <si>
    <t>タイトル</t>
    <phoneticPr fontId="2"/>
  </si>
  <si>
    <t>&lt;/title&gt;</t>
    <phoneticPr fontId="2"/>
  </si>
  <si>
    <t>新羽町,連合町内会,地域活動,コミュニティ,横浜市港北区,新羽町の歴史</t>
    <rPh sb="29" eb="31">
      <t>ニッパ</t>
    </rPh>
    <rPh sb="31" eb="32">
      <t>チョウ</t>
    </rPh>
    <rPh sb="33" eb="35">
      <t>レキシ</t>
    </rPh>
    <phoneticPr fontId="2"/>
  </si>
  <si>
    <t>css/style.css</t>
  </si>
  <si>
    <t>css/slide.css</t>
  </si>
  <si>
    <t>css/fixmenu_pagetop.css</t>
  </si>
  <si>
    <t>js/openclose.js</t>
  </si>
  <si>
    <t>js/fixmenu_pagetop.js</t>
  </si>
  <si>
    <t>js/html5shiv.min.js</t>
  </si>
  <si>
    <t>[if lt IE 9]</t>
    <phoneticPr fontId="2"/>
  </si>
  <si>
    <t>&lt;!--</t>
    <phoneticPr fontId="2"/>
  </si>
  <si>
    <t>&lt;script type="text/javascript</t>
    <phoneticPr fontId="2"/>
  </si>
  <si>
    <t>&lt;!-- 新羽地域の年表・出来事 --&gt;</t>
    <rPh sb="5" eb="7">
      <t>ニッパ</t>
    </rPh>
    <rPh sb="7" eb="9">
      <t>チイキ</t>
    </rPh>
    <rPh sb="10" eb="12">
      <t>ネンピョウ</t>
    </rPh>
    <rPh sb="13" eb="16">
      <t>デキゴト</t>
    </rPh>
    <phoneticPr fontId="2"/>
  </si>
  <si>
    <t>新羽地区関係年表（調査中）</t>
    <rPh sb="0" eb="2">
      <t>ニッパ</t>
    </rPh>
    <rPh sb="2" eb="4">
      <t>チク</t>
    </rPh>
    <rPh sb="4" eb="6">
      <t>カンケイ</t>
    </rPh>
    <rPh sb="6" eb="8">
      <t>ネンピョウ</t>
    </rPh>
    <rPh sb="9" eb="12">
      <t>チョウサチュウ</t>
    </rPh>
    <phoneticPr fontId="13"/>
  </si>
  <si>
    <t>https://www.city.yokohama.lg.jp/kohoku/kurashi/kyodo_manabi/manabi/sports/sports-suishin.html</t>
    <phoneticPr fontId="2"/>
  </si>
  <si>
    <t>e-mail:</t>
    <phoneticPr fontId="2"/>
  </si>
  <si>
    <t>&lt;body class="c1"&gt;</t>
    <phoneticPr fontId="2"/>
  </si>
  <si>
    <t>e</t>
    <phoneticPr fontId="2"/>
  </si>
  <si>
    <t>f</t>
    <phoneticPr fontId="2"/>
  </si>
  <si>
    <t>g</t>
    <phoneticPr fontId="2"/>
  </si>
  <si>
    <t>h</t>
    <phoneticPr fontId="2"/>
  </si>
  <si>
    <t>i</t>
    <phoneticPr fontId="2"/>
  </si>
  <si>
    <t>j</t>
    <phoneticPr fontId="2"/>
  </si>
  <si>
    <t>k</t>
    <phoneticPr fontId="2"/>
  </si>
  <si>
    <t>l</t>
    <phoneticPr fontId="2"/>
  </si>
  <si>
    <t>m</t>
    <phoneticPr fontId="2"/>
  </si>
  <si>
    <t>n</t>
    <phoneticPr fontId="2"/>
  </si>
  <si>
    <t>p</t>
    <phoneticPr fontId="2"/>
  </si>
  <si>
    <t>o</t>
    <phoneticPr fontId="2"/>
  </si>
  <si>
    <t>"</t>
    <phoneticPr fontId="2"/>
  </si>
  <si>
    <t>=INDIRECT("新羽地域の年表!e"&amp;$a8)</t>
    <rPh sb="11" eb="13">
      <t>ニッパ</t>
    </rPh>
    <rPh sb="13" eb="15">
      <t>チイキ</t>
    </rPh>
    <rPh sb="16" eb="18">
      <t>ネンピョウ</t>
    </rPh>
    <phoneticPr fontId="2"/>
  </si>
  <si>
    <t>"=INDIRECT("基本情報入力!h"&amp;$J3)</t>
    <phoneticPr fontId="2"/>
  </si>
  <si>
    <t>横浜開港（周年）</t>
    <rPh sb="0" eb="2">
      <t>ヨコハマ</t>
    </rPh>
    <rPh sb="2" eb="4">
      <t>カイコウ</t>
    </rPh>
    <rPh sb="5" eb="7">
      <t>シュウネン</t>
    </rPh>
    <phoneticPr fontId="2"/>
  </si>
  <si>
    <t>横浜市政（周年）</t>
    <rPh sb="0" eb="2">
      <t>ヨコハマ</t>
    </rPh>
    <rPh sb="2" eb="4">
      <t>シセイ</t>
    </rPh>
    <rPh sb="5" eb="7">
      <t>シュウネン</t>
    </rPh>
    <phoneticPr fontId="2"/>
  </si>
  <si>
    <t>港北消防団（周年）</t>
    <rPh sb="0" eb="2">
      <t>コウホク</t>
    </rPh>
    <rPh sb="2" eb="4">
      <t>ショウボウ</t>
    </rPh>
    <rPh sb="4" eb="5">
      <t>ダン</t>
    </rPh>
    <rPh sb="6" eb="8">
      <t>シュウネン</t>
    </rPh>
    <phoneticPr fontId="3"/>
  </si>
  <si>
    <t>&lt;br&gt;</t>
    <phoneticPr fontId="2"/>
  </si>
  <si>
    <t>第１回新羽町合同敬老の集い</t>
    <rPh sb="0" eb="1">
      <t>ダイ</t>
    </rPh>
    <rPh sb="2" eb="3">
      <t>カイ</t>
    </rPh>
    <rPh sb="3" eb="5">
      <t>ニッパ</t>
    </rPh>
    <rPh sb="5" eb="6">
      <t>チョウ</t>
    </rPh>
    <rPh sb="6" eb="8">
      <t>ゴウドウ</t>
    </rPh>
    <rPh sb="8" eb="10">
      <t>ケイロウ</t>
    </rPh>
    <rPh sb="11" eb="12">
      <t>ツド</t>
    </rPh>
    <phoneticPr fontId="3"/>
  </si>
  <si>
    <t>第２回新羽町合同敬老の集い</t>
    <rPh sb="0" eb="1">
      <t>ダイ</t>
    </rPh>
    <rPh sb="2" eb="3">
      <t>カイ</t>
    </rPh>
    <rPh sb="3" eb="5">
      <t>ニッパ</t>
    </rPh>
    <rPh sb="5" eb="6">
      <t>チョウ</t>
    </rPh>
    <rPh sb="6" eb="8">
      <t>ゴウドウ</t>
    </rPh>
    <rPh sb="8" eb="10">
      <t>ケイロウ</t>
    </rPh>
    <rPh sb="11" eb="12">
      <t>ツド</t>
    </rPh>
    <phoneticPr fontId="3"/>
  </si>
  <si>
    <t>第３回新羽町合同敬老の集い</t>
    <rPh sb="0" eb="1">
      <t>ダイ</t>
    </rPh>
    <rPh sb="2" eb="3">
      <t>カイ</t>
    </rPh>
    <rPh sb="3" eb="5">
      <t>ニッパ</t>
    </rPh>
    <rPh sb="5" eb="6">
      <t>チョウ</t>
    </rPh>
    <rPh sb="6" eb="8">
      <t>ゴウドウ</t>
    </rPh>
    <rPh sb="8" eb="10">
      <t>ケイロウ</t>
    </rPh>
    <rPh sb="11" eb="12">
      <t>ツド</t>
    </rPh>
    <phoneticPr fontId="3"/>
  </si>
  <si>
    <t>第４回新羽町合同敬老の集い</t>
    <rPh sb="0" eb="1">
      <t>ダイ</t>
    </rPh>
    <rPh sb="2" eb="3">
      <t>カイ</t>
    </rPh>
    <rPh sb="3" eb="5">
      <t>ニッパ</t>
    </rPh>
    <rPh sb="5" eb="6">
      <t>チョウ</t>
    </rPh>
    <rPh sb="6" eb="8">
      <t>ゴウドウ</t>
    </rPh>
    <rPh sb="8" eb="10">
      <t>ケイロウ</t>
    </rPh>
    <rPh sb="11" eb="12">
      <t>ツド</t>
    </rPh>
    <phoneticPr fontId="3"/>
  </si>
  <si>
    <t>第５回新羽町合同敬老の集い</t>
    <rPh sb="0" eb="1">
      <t>ダイ</t>
    </rPh>
    <rPh sb="2" eb="3">
      <t>カイ</t>
    </rPh>
    <rPh sb="3" eb="5">
      <t>ニッパ</t>
    </rPh>
    <rPh sb="5" eb="6">
      <t>チョウ</t>
    </rPh>
    <rPh sb="6" eb="8">
      <t>ゴウドウ</t>
    </rPh>
    <rPh sb="8" eb="10">
      <t>ケイロウ</t>
    </rPh>
    <rPh sb="11" eb="12">
      <t>ツド</t>
    </rPh>
    <phoneticPr fontId="3"/>
  </si>
  <si>
    <t>第６回新羽町合同敬老の集い</t>
    <rPh sb="0" eb="1">
      <t>ダイ</t>
    </rPh>
    <rPh sb="2" eb="3">
      <t>カイ</t>
    </rPh>
    <rPh sb="3" eb="5">
      <t>ニッパ</t>
    </rPh>
    <rPh sb="5" eb="6">
      <t>チョウ</t>
    </rPh>
    <rPh sb="6" eb="8">
      <t>ゴウドウ</t>
    </rPh>
    <rPh sb="8" eb="10">
      <t>ケイロウ</t>
    </rPh>
    <rPh sb="11" eb="12">
      <t>ツド</t>
    </rPh>
    <phoneticPr fontId="3"/>
  </si>
  <si>
    <t>第７回新羽町合同敬老の集い</t>
    <rPh sb="0" eb="1">
      <t>ダイ</t>
    </rPh>
    <rPh sb="2" eb="3">
      <t>カイ</t>
    </rPh>
    <rPh sb="3" eb="5">
      <t>ニッパ</t>
    </rPh>
    <rPh sb="5" eb="6">
      <t>チョウ</t>
    </rPh>
    <rPh sb="6" eb="8">
      <t>ゴウドウ</t>
    </rPh>
    <rPh sb="8" eb="10">
      <t>ケイロウ</t>
    </rPh>
    <rPh sb="11" eb="12">
      <t>ツド</t>
    </rPh>
    <phoneticPr fontId="3"/>
  </si>
  <si>
    <t>第８回新羽町合同敬老の集い</t>
    <rPh sb="0" eb="1">
      <t>ダイ</t>
    </rPh>
    <rPh sb="2" eb="3">
      <t>カイ</t>
    </rPh>
    <rPh sb="3" eb="5">
      <t>ニッパ</t>
    </rPh>
    <rPh sb="5" eb="6">
      <t>チョウ</t>
    </rPh>
    <rPh sb="6" eb="8">
      <t>ゴウドウ</t>
    </rPh>
    <rPh sb="8" eb="10">
      <t>ケイロウ</t>
    </rPh>
    <rPh sb="11" eb="12">
      <t>ツド</t>
    </rPh>
    <phoneticPr fontId="3"/>
  </si>
  <si>
    <t>第９回新羽町合同敬老の集い</t>
    <rPh sb="0" eb="1">
      <t>ダイ</t>
    </rPh>
    <rPh sb="2" eb="3">
      <t>カイ</t>
    </rPh>
    <rPh sb="3" eb="5">
      <t>ニッパ</t>
    </rPh>
    <rPh sb="5" eb="6">
      <t>チョウ</t>
    </rPh>
    <rPh sb="6" eb="8">
      <t>ゴウドウ</t>
    </rPh>
    <rPh sb="8" eb="10">
      <t>ケイロウ</t>
    </rPh>
    <rPh sb="11" eb="12">
      <t>ツド</t>
    </rPh>
    <phoneticPr fontId="3"/>
  </si>
  <si>
    <t>「横浜の都市づくりの将来計画の構想」を発表
第三京浜道路開通</t>
    <phoneticPr fontId="3"/>
  </si>
  <si>
    <t>旧暦6月2日　横浜開港（西暦 1859 年 7 月 1 日）
横浜町（５か町）ができる</t>
    <rPh sb="0" eb="2">
      <t>キュウレキ</t>
    </rPh>
    <rPh sb="3" eb="4">
      <t>ガツ</t>
    </rPh>
    <rPh sb="5" eb="6">
      <t>ニチ</t>
    </rPh>
    <rPh sb="7" eb="9">
      <t>ヨコハマ</t>
    </rPh>
    <rPh sb="9" eb="11">
      <t>カイコウ</t>
    </rPh>
    <phoneticPr fontId="7"/>
  </si>
  <si>
    <t>開国間もない当時の日本を欧州へ紹介すべくチャールズ・ワーグマン来日
Ｗ.グッドマン(Goodman)がパンを売り出す</t>
    <phoneticPr fontId="3"/>
  </si>
  <si>
    <t>居留英国人カーティスにより西洋野菜の栽培がはじまる
神奈川奉行が文久３（1863）年にサヤエンドウの栽培を試みる
9月2日　井土ヶ谷事件（井土ヶ谷村字下之前で起きた、攘夷派の浪士によるフランス人士官殺傷事件）</t>
    <rPh sb="13" eb="15">
      <t>セイヨウ</t>
    </rPh>
    <rPh sb="15" eb="17">
      <t>ヤサイ</t>
    </rPh>
    <rPh sb="58" eb="59">
      <t>ガツ</t>
    </rPh>
    <rPh sb="60" eb="61">
      <t>ニチ</t>
    </rPh>
    <phoneticPr fontId="3"/>
  </si>
  <si>
    <t>幕府が横浜にフランス語学校創設
幕府は横浜居留地の食肉業者の為に公設の牛馬を設ける
Ｒ．クラーク(Clarke)「ヨコハマ・ベーカリー」を横浜居留地135番地に開業</t>
    <rPh sb="0" eb="2">
      <t>バクフ</t>
    </rPh>
    <rPh sb="3" eb="5">
      <t>ヨコハマ</t>
    </rPh>
    <rPh sb="10" eb="11">
      <t>ゴ</t>
    </rPh>
    <rPh sb="11" eb="13">
      <t>ガッコウ</t>
    </rPh>
    <rPh sb="13" eb="15">
      <t>ソウセツ</t>
    </rPh>
    <phoneticPr fontId="3"/>
  </si>
  <si>
    <t>南杉山神社が村社となる。</t>
    <rPh sb="0" eb="1">
      <t>ミナミ</t>
    </rPh>
    <rPh sb="1" eb="5">
      <t>スギヤマジンジャ</t>
    </rPh>
    <rPh sb="6" eb="7">
      <t>ムラ</t>
    </rPh>
    <rPh sb="7" eb="8">
      <t>シャ</t>
    </rPh>
    <phoneticPr fontId="7"/>
  </si>
  <si>
    <t>教育令</t>
    <rPh sb="0" eb="3">
      <t>キョウイクレイ</t>
    </rPh>
    <phoneticPr fontId="7"/>
  </si>
  <si>
    <t>新羽小学校と吉田小学校を合わせて都筑郡新田村立尋常新田小学校創立。校舎は現在に新田地区センターのある場所、吉田3234番地。</t>
    <rPh sb="33" eb="35">
      <t>コウシャ</t>
    </rPh>
    <rPh sb="36" eb="38">
      <t>ゲンザイ</t>
    </rPh>
    <rPh sb="39" eb="41">
      <t>ニッタ</t>
    </rPh>
    <rPh sb="41" eb="43">
      <t>チク</t>
    </rPh>
    <rPh sb="50" eb="52">
      <t>バショ</t>
    </rPh>
    <rPh sb="53" eb="55">
      <t>ヨシダ</t>
    </rPh>
    <rPh sb="59" eb="61">
      <t>バンチ</t>
    </rPh>
    <phoneticPr fontId="7"/>
  </si>
  <si>
    <t>大阪府で「方面委員制度」が設置される</t>
    <rPh sb="13" eb="15">
      <t>セッチ</t>
    </rPh>
    <phoneticPr fontId="2"/>
  </si>
  <si>
    <t xml:space="preserve">4月1日 横浜市電気局誕生（本局は滝頭）
市営電車開業（横浜電気鉄道路面電車を買収） </t>
    <phoneticPr fontId="3"/>
  </si>
  <si>
    <t xml:space="preserve">4月　警防団令が公布され、消防組は警防団に統合される。 </t>
    <phoneticPr fontId="3"/>
  </si>
  <si>
    <t>横浜市中央卸売市場を開設
東京横浜電鉄、大倉山梅林を整備</t>
    <phoneticPr fontId="3"/>
  </si>
  <si>
    <t>民生委員信条制定　全日本民生委員連盟は、中央社会福祉協議会の発足への参加を決定  
横浜港の管理権が国から市へ移る
横浜市人口100万人突破
港北消防署開署
港北区社会福祉協議会、港北区農業委員会発足</t>
    <rPh sb="79" eb="82">
      <t>コウホクク</t>
    </rPh>
    <rPh sb="90" eb="93">
      <t>コウホクク</t>
    </rPh>
    <phoneticPr fontId="3"/>
  </si>
  <si>
    <t>民生委員・児童委員協議会を組織
全国社会福祉協議会連合会を全国社会福祉協議会に改組 
神奈川県青少年保護育成条例施行
横浜市子供会連絡協議会創立（12月）＜全子連登録＞
亀甲山を削って、新しい亀甲橋完成</t>
    <rPh sb="56" eb="58">
      <t>セコウ</t>
    </rPh>
    <phoneticPr fontId="14"/>
  </si>
  <si>
    <t>文部省が「体育指導委員」制度の設置を奨励したため、横浜市は体育指導委員組織の拡大を図る。
横浜市子供会連絡協議会発会式(1/26)
太尾橋完成</t>
    <rPh sb="25" eb="27">
      <t>ヨコハマ</t>
    </rPh>
    <rPh sb="66" eb="69">
      <t>フトオバシ</t>
    </rPh>
    <rPh sb="69" eb="71">
      <t>カンセイ</t>
    </rPh>
    <phoneticPr fontId="7"/>
  </si>
  <si>
    <t>9月狩野川台風で鶴見川水害　大竹は湖のように浸水
開港百年記念祭が行われる</t>
    <rPh sb="1" eb="2">
      <t>ガツ</t>
    </rPh>
    <rPh sb="2" eb="3">
      <t>カ</t>
    </rPh>
    <rPh sb="5" eb="7">
      <t>タイフウ</t>
    </rPh>
    <rPh sb="8" eb="10">
      <t>ツルミ</t>
    </rPh>
    <rPh sb="10" eb="11">
      <t>ガワ</t>
    </rPh>
    <rPh sb="11" eb="13">
      <t>スイガイ</t>
    </rPh>
    <rPh sb="14" eb="16">
      <t>オオタケ</t>
    </rPh>
    <rPh sb="17" eb="18">
      <t>ミズウミ</t>
    </rPh>
    <rPh sb="22" eb="24">
      <t>シンスイ</t>
    </rPh>
    <phoneticPr fontId="7"/>
  </si>
  <si>
    <t>神奈川県子ども会連絡協議会として発足。事務局を横浜市港北区篠原台町の県立国際少年少女会館内に設置。
港北郵便局開局
港北区総合庁舎(菊名)落成</t>
    <phoneticPr fontId="2"/>
  </si>
  <si>
    <t>根岸線（桜木町・磯子間）が開通
東海道新幹線が開通し新横浜駅が開業
10月10日　東京オリンピック開催</t>
    <rPh sb="31" eb="33">
      <t>カイギョウ</t>
    </rPh>
    <rPh sb="36" eb="37">
      <t>ガツ</t>
    </rPh>
    <rPh sb="39" eb="40">
      <t>ニチ</t>
    </rPh>
    <rPh sb="41" eb="43">
      <t>トウキョウ</t>
    </rPh>
    <rPh sb="49" eb="51">
      <t>カイサイ</t>
    </rPh>
    <phoneticPr fontId="7"/>
  </si>
  <si>
    <t>平潟湾の埋立てが完成
市警(現県警)、港北警察署開署</t>
    <phoneticPr fontId="3"/>
  </si>
  <si>
    <t>港北ニュータウン建設事業に着手
根岸線（磯子・洋光台間）が開通
横浜市人口200万人突破
水道局港北営業所開設
学校開放事業において「特別推進校」を設置し、体育館を夜間開放する。（８校）プール開放始まる。（３校）</t>
    <rPh sb="56" eb="58">
      <t>ガッコウ</t>
    </rPh>
    <rPh sb="58" eb="60">
      <t>カイホウ</t>
    </rPh>
    <rPh sb="60" eb="62">
      <t>ジギョウ</t>
    </rPh>
    <phoneticPr fontId="3"/>
  </si>
  <si>
    <t>3月31日 電車、トロリーバスともに全廃 
12月16日 地下鉄開業（伊勢佐木長者町～上大岡間） 
地震時の広域避難場所が決定</t>
    <phoneticPr fontId="3"/>
  </si>
  <si>
    <t>第一回横浜居青少年フェスティバル開催（横浜スタジアム）
横浜ベイブリッジ建設事業に着手
熊野神社市民の森開園
港北図書館、菊名地区センター開館
学校開放事業において校庭・体育館開放が、150 日または 200 日開放となる（小・中全体）。図書室、特別教室開放が始まる。（14 校）</t>
    <rPh sb="0" eb="1">
      <t>ダイ</t>
    </rPh>
    <rPh sb="1" eb="3">
      <t>イッカイ</t>
    </rPh>
    <rPh sb="3" eb="5">
      <t>ヨコハマ</t>
    </rPh>
    <rPh sb="5" eb="6">
      <t>イ</t>
    </rPh>
    <rPh sb="6" eb="9">
      <t>セイショウネン</t>
    </rPh>
    <rPh sb="16" eb="18">
      <t>カイサイ</t>
    </rPh>
    <rPh sb="19" eb="21">
      <t>ヨコハマ</t>
    </rPh>
    <rPh sb="72" eb="74">
      <t>ガッコウ</t>
    </rPh>
    <rPh sb="74" eb="76">
      <t>カイホウ</t>
    </rPh>
    <rPh sb="76" eb="78">
      <t>ジギョウ</t>
    </rPh>
    <phoneticPr fontId="3"/>
  </si>
  <si>
    <t>11月　戸塚区が、戸塚、栄、泉の3区に再編成され、同日よりそれぞれの名称を冠称とした消防団が誕生し、19消防団7,824人となる。 
区に早期に公園を作りたい要望を提出。テーマは「緑豊かな土地を残して文教都市へ」
『港北区史』発刊</t>
    <rPh sb="82" eb="84">
      <t>テイシュツ</t>
    </rPh>
    <phoneticPr fontId="3"/>
  </si>
  <si>
    <t>「よこはま21世紀プラン第３次実施計画（1990～1994）」が始まる
コミュニティ・スクールを開設する。（７校）</t>
    <phoneticPr fontId="3"/>
  </si>
  <si>
    <t>みなとみらい2 1地区に横浜国際平和会議場が完成する
区の木　ハナミズキ、区の花　ウメ　制定
横浜労災病院開設</t>
    <phoneticPr fontId="3"/>
  </si>
  <si>
    <t xml:space="preserve">児童福祉法の一部改正（主任児童委員の法定化）
民生委員・児童委員の定数基準について（通知）（主任児童委員の複数配置実現） </t>
    <phoneticPr fontId="3"/>
  </si>
  <si>
    <t>3月23日　鶴見川太尾河岸跡　記念碑除幕式
3月31日　中山幹夫氏　連合町内会長を退任
4月1日　大谷佐一氏　連合町内会長に就任
5月6日　新羽町のホームページを開設
　独自コンテンツ
　　地域活動豆知識（長澤茂初代連合町内会長、中山幹夫元連合町内会長の教えを記事にしたもの）
　　新羽地区行事予定（PDF）
　　新羽町の年表（PDF）。
※主に、ブログ、新羽町SNS（facebook、Twitter）、横浜市や港北区コンテンツへのリンクなど、ポータルとしての機能</t>
    <phoneticPr fontId="7"/>
  </si>
  <si>
    <t>3月　高速横浜環状北線が開通
10月29日　横浜マラソン2017※春から秋に日程変更
民生委員制度創設100周年
横浜市青少年指導員制度50周年</t>
    <rPh sb="1" eb="2">
      <t>ガツ</t>
    </rPh>
    <rPh sb="17" eb="18">
      <t>ガツ</t>
    </rPh>
    <rPh sb="20" eb="21">
      <t>ニチ</t>
    </rPh>
    <rPh sb="33" eb="35">
      <t>ヨコハマ</t>
    </rPh>
    <rPh sb="44" eb="45">
      <t>ハル</t>
    </rPh>
    <rPh sb="47" eb="48">
      <t>アキ</t>
    </rPh>
    <rPh sb="49" eb="51">
      <t>ニッテイ</t>
    </rPh>
    <rPh sb="51" eb="53">
      <t>ヘンコウ</t>
    </rPh>
    <rPh sb="68" eb="71">
      <t>ヨコハマシ</t>
    </rPh>
    <phoneticPr fontId="14"/>
  </si>
  <si>
    <t>新羽町連合町内会60周年</t>
    <rPh sb="0" eb="3">
      <t>ニッパチョウ</t>
    </rPh>
    <rPh sb="3" eb="5">
      <t>レンゴウ</t>
    </rPh>
    <rPh sb="5" eb="7">
      <t>チョウナイ</t>
    </rPh>
    <rPh sb="7" eb="8">
      <t>カイ</t>
    </rPh>
    <rPh sb="10" eb="12">
      <t>シュウネン</t>
    </rPh>
    <phoneticPr fontId="7"/>
  </si>
  <si>
    <t>（中止）</t>
    <rPh sb="1" eb="3">
      <t>チュウシ</t>
    </rPh>
    <phoneticPr fontId="7"/>
  </si>
  <si>
    <t>紅白対抗</t>
    <rPh sb="0" eb="2">
      <t>コウハク</t>
    </rPh>
    <rPh sb="2" eb="4">
      <t>タイコウ</t>
    </rPh>
    <phoneticPr fontId="3"/>
  </si>
  <si>
    <t>優勝町会</t>
    <rPh sb="0" eb="2">
      <t>ユウショウ</t>
    </rPh>
    <rPh sb="2" eb="4">
      <t>チョウカイ</t>
    </rPh>
    <phoneticPr fontId="3"/>
  </si>
  <si>
    <t>和暦</t>
    <rPh sb="0" eb="2">
      <t>ワレキ</t>
    </rPh>
    <phoneticPr fontId="3"/>
  </si>
  <si>
    <t>西暦</t>
    <rPh sb="0" eb="1">
      <t>ニシ</t>
    </rPh>
    <rPh sb="1" eb="2">
      <t>コヨミ</t>
    </rPh>
    <phoneticPr fontId="3"/>
  </si>
  <si>
    <t>合同敬老の集い（回）</t>
    <rPh sb="0" eb="2">
      <t>ゴウドウ</t>
    </rPh>
    <rPh sb="2" eb="4">
      <t>ケイロウ</t>
    </rPh>
    <rPh sb="5" eb="6">
      <t>ツド</t>
    </rPh>
    <rPh sb="8" eb="9">
      <t>カイ</t>
    </rPh>
    <phoneticPr fontId="2"/>
  </si>
  <si>
    <t>4月18日　新羽地域ケアプラザ・コミュニティハウス開所10周年</t>
    <rPh sb="1" eb="2">
      <t>ガツ</t>
    </rPh>
    <rPh sb="4" eb="5">
      <t>ニチ</t>
    </rPh>
    <rPh sb="6" eb="8">
      <t>ニッパ</t>
    </rPh>
    <rPh sb="8" eb="10">
      <t>チイキ</t>
    </rPh>
    <rPh sb="25" eb="27">
      <t>カイショ</t>
    </rPh>
    <rPh sb="29" eb="31">
      <t>シュウネン</t>
    </rPh>
    <phoneticPr fontId="3"/>
  </si>
  <si>
    <t>　</t>
    <phoneticPr fontId="3"/>
  </si>
  <si>
    <t>　　</t>
    <phoneticPr fontId="3"/>
  </si>
  <si>
    <t>第10回新羽町合同敬老の集い（中止）</t>
    <rPh sb="15" eb="17">
      <t>チュウシ</t>
    </rPh>
    <phoneticPr fontId="7"/>
  </si>
  <si>
    <t>第1１回新羽町合同敬老の集い（中止）</t>
    <rPh sb="15" eb="17">
      <t>チュウシ</t>
    </rPh>
    <phoneticPr fontId="7"/>
  </si>
  <si>
    <t>第12回新羽町合同敬老の集い（中止）</t>
    <rPh sb="15" eb="17">
      <t>チュウシ</t>
    </rPh>
    <phoneticPr fontId="7"/>
  </si>
  <si>
    <t>第13回新羽町合同敬老の集い（中止）</t>
    <rPh sb="15" eb="17">
      <t>チュウシ</t>
    </rPh>
    <phoneticPr fontId="7"/>
  </si>
  <si>
    <t>新羽地区健民祭実行委員長</t>
    <rPh sb="0" eb="2">
      <t>ニッパ</t>
    </rPh>
    <rPh sb="2" eb="4">
      <t>チク</t>
    </rPh>
    <rPh sb="4" eb="7">
      <t>ケンミンサイ</t>
    </rPh>
    <rPh sb="7" eb="9">
      <t>ジッコウ</t>
    </rPh>
    <rPh sb="9" eb="12">
      <t>イインチョウ</t>
    </rPh>
    <phoneticPr fontId="3"/>
  </si>
  <si>
    <t>：</t>
    <phoneticPr fontId="2"/>
  </si>
  <si>
    <t>⇒メニューを閉じる</t>
    <phoneticPr fontId="2"/>
  </si>
  <si>
    <t>&lt;a href="history.html"&gt;</t>
    <phoneticPr fontId="2"/>
  </si>
  <si>
    <t>js/respond.min.js</t>
    <phoneticPr fontId="2"/>
  </si>
  <si>
    <t>&lt;!------------------------------------------------------------&gt;</t>
  </si>
  <si>
    <t>&lt;center&gt;</t>
  </si>
  <si>
    <t>&lt;figure&gt;&lt;img src="images/sportsico.jpg" width="40" alt="活き生きスポ進"&gt;&lt;/figure&gt;</t>
  </si>
  <si>
    <t>&lt;h4&gt;⇒広報紙「活き生きスポ進（いきいきスポしん）」&lt;/h4&gt;</t>
  </si>
  <si>
    <t>港北区スポーツ推進委員連絡協議会</t>
  </si>
  <si>
    <t>&lt;!-- 港北区青少年指導員協議会 --&gt;</t>
  </si>
  <si>
    <t>&lt;h2&gt;青少年指導員&lt;/h2&gt;&lt;/center&gt;</t>
  </si>
  <si>
    <t>&lt;a href="https://www.city.yokohama.lg.jp/kohoku/kurashi/kosodate_kyoiku/ikusei/seishi.html#kouhokuseishi" target="_blank"&gt;</t>
  </si>
  <si>
    <t>&lt;figure&gt;&lt;img src="images/seishiico.jpg" width="40" alt="港北青指"&gt;&lt;/figure&gt;</t>
  </si>
  <si>
    <t>&lt;h4&gt;⇒広報紙「港北青指」&lt;/h4&gt;</t>
  </si>
  <si>
    <t>港北区青少年指導員協議会</t>
  </si>
  <si>
    <t>&lt;/center&gt;</t>
  </si>
  <si>
    <t>&lt;a href="https://lin.ee/LqQqSKf" target="_blank"&gt;</t>
  </si>
  <si>
    <t>&lt;img src="images/gainfriends_nippa_s.png" width="100"&gt;</t>
  </si>
  <si>
    <t>&lt;h4&gt;新羽町公式LINE&lt;/h4&gt;</t>
  </si>
  <si>
    <t>&lt;p&gt;友達登録お願いします&lt;/p&gt;</t>
  </si>
  <si>
    <t>https://lin.ee/LqQqSKf&lt;/a&gt;</t>
  </si>
  <si>
    <t>&lt;figure&gt;&lt;img src="images/icon-fb.svg" alt="新羽町のFACEBOOK"&gt;&lt;/figure&gt;</t>
  </si>
  <si>
    <t>&lt;h4&gt;新羽町のFACEBOOK&lt;/h4&gt;</t>
  </si>
  <si>
    <t>&lt;p&gt;「横浜市港北区新羽町」nippacho&lt;/p&gt;</t>
  </si>
  <si>
    <t>&lt;figure&gt;&lt;img src="images/icon-tw.svg" alt=新羽町のTwitter"&gt;&lt;/figure&gt;</t>
  </si>
  <si>
    <t>&lt;h4&gt;新羽町のTwitter&lt;/h4&gt;</t>
  </si>
  <si>
    <t>&lt;p&gt;「新羽町（横浜市港北区）」@nippa_cho&lt;/p&gt;</t>
  </si>
  <si>
    <t>&lt;figure&gt;&lt;img src="images/00nippas.jpg" alt="新羽町のブログ"&gt;&lt;/figure&gt;</t>
  </si>
  <si>
    <t>&lt;h4&gt;「新羽町大好き」ブログ&lt;/h4&gt;</t>
  </si>
  <si>
    <t>「新羽町大好き」横浜市北部にある「にっぱ」の町会活動を紹介&lt;/p&gt;</t>
  </si>
  <si>
    <t>&lt;a href="https://nippacho.com/pdf/nippainfo_transmission.pdf" target="_blank"&gt;</t>
  </si>
  <si>
    <t>&lt;figure&gt;&lt;img src="images/00nippas.jpg" alt="新羽町の情報発信"&gt;&lt;/figure&gt;</t>
  </si>
  <si>
    <t>&lt;h4&gt;新羽町の情報発信について（PDF）&lt;/h4&gt;</t>
  </si>
  <si>
    <t>インターネットを利用した新羽町の情報発信の経緯&lt;/p&gt;</t>
  </si>
  <si>
    <t>&lt;!--/sub サブメニューここまでコピー--&gt;</t>
  </si>
  <si>
    <t>&lt;!--/contents コンテンツの終わり--&gt;</t>
  </si>
  <si>
    <t>&lt;p class="nav-fix-pos-pagetop"&gt;&lt;a href="#"&gt;↑&lt;/a&gt;&lt;/p&gt;</t>
  </si>
  <si>
    <t>&lt;div id="menubar_hdr" class="close"&gt;&lt;/div&gt;</t>
  </si>
  <si>
    <t>if (OCwindowWidth() &lt;= 800) {</t>
  </si>
  <si>
    <t>open_close("menubar_hdr", "menubar-s");</t>
  </si>
  <si>
    <t>&lt;center&gt;</t>
    <phoneticPr fontId="2"/>
  </si>
  <si>
    <t>スポーツ推進委員</t>
    <phoneticPr fontId="2"/>
  </si>
  <si>
    <t>&lt;/h2&gt;</t>
    <phoneticPr fontId="2"/>
  </si>
  <si>
    <t>&lt;/center&gt;</t>
    <phoneticPr fontId="2"/>
  </si>
  <si>
    <t>&lt;a href="</t>
    <phoneticPr fontId="2"/>
  </si>
  <si>
    <t>" target="_blank"&gt;</t>
    <phoneticPr fontId="2"/>
  </si>
  <si>
    <t>新羽地域の歴史・年表</t>
    <rPh sb="0" eb="2">
      <t>ニッパ</t>
    </rPh>
    <rPh sb="2" eb="4">
      <t>チイキ</t>
    </rPh>
    <rPh sb="5" eb="7">
      <t>レキシ</t>
    </rPh>
    <rPh sb="8" eb="10">
      <t>ネンピョウ</t>
    </rPh>
    <phoneticPr fontId="2"/>
  </si>
  <si>
    <t>⇒新羽地域の歴史</t>
    <rPh sb="1" eb="3">
      <t>ニッパ</t>
    </rPh>
    <rPh sb="3" eb="5">
      <t>チイキ</t>
    </rPh>
    <rPh sb="6" eb="8">
      <t>レキシ</t>
    </rPh>
    <phoneticPr fontId="2"/>
  </si>
  <si>
    <t>5月29日 横浜大空襲で壊滅的被害（電車45両、バス53台焼失） 
警防団は20団(加賀町、伊勢佐木、水上、山手、磯子、寿、大岡、鶴見、神奈川、川和、戸部、保土ヶ谷、戸塚、中和田、豊田、中川、本郷、川上、瀬谷、大正)8,932人となる。警防団は昭和22年5月消防団令が公布され改組されるまで存置する。勅令185号により消防団令が公布される
8月　ポツダム宣言を受け、日本が降伏する
慶應義塾大学日吉キャンパスに米軍が駐留</t>
    <rPh sb="171" eb="172">
      <t>ガツ</t>
    </rPh>
    <phoneticPr fontId="3"/>
  </si>
  <si>
    <t>都を東京に移す
横浜灯明台役所・裁判所間に電線が敷かれる（電信のはじめ）</t>
    <phoneticPr fontId="3"/>
  </si>
  <si>
    <t>10月２日（11月11日）、安政江戸地震発生（1703年元禄地震以来150 年ぶり）</t>
    <rPh sb="20" eb="22">
      <t>ハッセイ</t>
    </rPh>
    <phoneticPr fontId="3"/>
  </si>
  <si>
    <t>10月、ハリスは出府し、10月21日（1857年12月7日）に将軍徳川家定に謁見</t>
    <phoneticPr fontId="3"/>
  </si>
  <si>
    <t>外国人居留地下水道が設置され始める</t>
    <phoneticPr fontId="3"/>
  </si>
  <si>
    <t>京浜電気鉄道（京浜急行電鉄の前身）の神奈川 - 品川間が開通</t>
    <phoneticPr fontId="3"/>
  </si>
  <si>
    <t>開港50年を記念して、横浜市章（ハマ菱）、横浜市歌（作詞・森鷗外）が制定される</t>
    <phoneticPr fontId="3"/>
  </si>
  <si>
    <t>2代目・横浜駅（西区高島一丁目付近）が開業</t>
    <phoneticPr fontId="3"/>
  </si>
  <si>
    <t>岡山県に「済世顧問制度」が設置される
横浜線国有化される
開港記念横浜会館（現在の横浜市開港記念会館）が竣工
横浜港第2期工事が完了し船舶停泊地150万坪の巨大港へと成長</t>
    <rPh sb="13" eb="15">
      <t>セッチ</t>
    </rPh>
    <phoneticPr fontId="2"/>
  </si>
  <si>
    <t>9月1日 関東大震災発生
震災復旧工事の完成による市電全線開通は、同年10月26日 
復興事業により、瓦礫を埋め立てに用いて、山下公園（中区）、野毛山公園（西区）、神奈川公園（神奈川区）が作られる</t>
    <rPh sb="25" eb="27">
      <t>シデン</t>
    </rPh>
    <phoneticPr fontId="3"/>
  </si>
  <si>
    <t>6月2日の開港記念日で、第1回国際仮装行列が実現</t>
    <phoneticPr fontId="3"/>
  </si>
  <si>
    <t>横浜市が政令指定都市となる</t>
    <rPh sb="0" eb="3">
      <t>ヨコハマシ</t>
    </rPh>
    <phoneticPr fontId="7"/>
  </si>
  <si>
    <t xml:space="preserve">5月12日 バスのワンマンカー使用開始 
10月1日 地方公営企業法施行。電車、バスとも企業会計による独立採算制となる 
11月　磯子区が2分割され、磯子区を受持ち区域にしていた磯子消防団が2分割され、金沢消防団が誕生し条例定数も15人増員され、14団7,824人体制となる。 </t>
    <phoneticPr fontId="7"/>
  </si>
  <si>
    <t>全国に先がけて「横浜市健民体育指導員」制度が発足する。
神奈川県校外生活指導者が結成
民生安定所(現福祉保健センター)開設</t>
    <rPh sb="28" eb="32">
      <t>カナガワケン</t>
    </rPh>
    <rPh sb="32" eb="34">
      <t>コウガイ</t>
    </rPh>
    <rPh sb="34" eb="36">
      <t>セイカツ</t>
    </rPh>
    <rPh sb="36" eb="39">
      <t>シドウシャ</t>
    </rPh>
    <rPh sb="40" eb="42">
      <t>ケッセイ</t>
    </rPh>
    <phoneticPr fontId="7"/>
  </si>
  <si>
    <t xml:space="preserve">日本国憲法が公布される。22年５月３日施行
昭和21年 5月31日 電気局を交通局に改称 
民生委員令公布（方面委員を民生委員と改称）初めて民生委員任命
区選挙管理委員会発足
11/6全日本民生委員連盟（全民連）発足（全日本方面委員聯盟を改組） </t>
    <phoneticPr fontId="7"/>
  </si>
  <si>
    <t>港北区役所　菊名に竣工移転
菊名女学校開校
10月1日、東京、大阪、名古屋、神戸に次いで横浜市は人口100万人突破</t>
    <rPh sb="0" eb="2">
      <t>コウホク</t>
    </rPh>
    <rPh sb="44" eb="47">
      <t>ヨコハマシ</t>
    </rPh>
    <phoneticPr fontId="7"/>
  </si>
  <si>
    <t>7月豪雨により鶴見川の堤防決壊、被害を受ける
鶴見川水害18,600戸浸水、亀の甲橋流される</t>
    <rPh sb="1" eb="2">
      <t>ガツ</t>
    </rPh>
    <rPh sb="2" eb="4">
      <t>ゴウウ</t>
    </rPh>
    <rPh sb="7" eb="9">
      <t>ツルミ</t>
    </rPh>
    <rPh sb="9" eb="10">
      <t>ガワ</t>
    </rPh>
    <rPh sb="11" eb="13">
      <t>テイボウ</t>
    </rPh>
    <rPh sb="13" eb="15">
      <t>ケッカイ</t>
    </rPh>
    <rPh sb="16" eb="18">
      <t>ヒガイ</t>
    </rPh>
    <rPh sb="19" eb="20">
      <t>ウ</t>
    </rPh>
    <rPh sb="23" eb="25">
      <t>ツルミ</t>
    </rPh>
    <rPh sb="25" eb="26">
      <t>ガワ</t>
    </rPh>
    <rPh sb="26" eb="28">
      <t>スイガイ</t>
    </rPh>
    <rPh sb="34" eb="35">
      <t>コ</t>
    </rPh>
    <rPh sb="35" eb="37">
      <t>シンスイ</t>
    </rPh>
    <rPh sb="38" eb="39">
      <t>カメ</t>
    </rPh>
    <rPh sb="40" eb="41">
      <t>コウ</t>
    </rPh>
    <rPh sb="41" eb="42">
      <t>キョウ</t>
    </rPh>
    <rPh sb="42" eb="43">
      <t>ナガ</t>
    </rPh>
    <phoneticPr fontId="7"/>
  </si>
  <si>
    <t>11月13日方面委員令制定･公布（方面委員制度が全国統一の制度となる）
第４次市域拡張（人口738,400人・面積168．02km2）</t>
    <phoneticPr fontId="7"/>
  </si>
  <si>
    <t>渋谷～桜木町間の東横線全線開通
大倉山精神文化研究所建設</t>
    <phoneticPr fontId="7"/>
  </si>
  <si>
    <t>山下公園が開園</t>
    <phoneticPr fontId="7"/>
  </si>
  <si>
    <t xml:space="preserve">11月　伊勢佐木、戸部、南太田、平沼、神奈川、子安、関内、加賀、寿、山手、特置(現山下町)、水上、中村、磯子、北方の15消防組となる。 </t>
    <phoneticPr fontId="7"/>
  </si>
  <si>
    <t>樽町・綱島にラジウム鉱泉湧出</t>
    <phoneticPr fontId="2"/>
  </si>
  <si>
    <t>明治45年　消防組に常設消防隊が併設される
浅野総一郎等が鶴見埋立組合を設立</t>
    <rPh sb="0" eb="2">
      <t>メイジ</t>
    </rPh>
    <rPh sb="4" eb="5">
      <t>ネン</t>
    </rPh>
    <phoneticPr fontId="2"/>
  </si>
  <si>
    <t>7月15日 横浜電気鉄道（株）（後の市電）が市内初の電車営業開始、神奈川・大江橋間（現青木橋～桜木町間）が開通
綱島の桃栽培が始まる</t>
    <phoneticPr fontId="2"/>
  </si>
  <si>
    <t>5月　消防団の前身である消防組が、横浜市に3組(伊勢佐木、石川、山手)217人体制で編成される。
横浜港鉄さん橋（現在の大さん橋）が完成</t>
    <phoneticPr fontId="2"/>
  </si>
  <si>
    <t>横浜商法学校（後の横浜市立横浜商業高等学校、Y校）が開校する</t>
    <phoneticPr fontId="2"/>
  </si>
  <si>
    <t>教育令により、初等科３年、中等科３年、高等科２年となる。
教科は、修身、読書、習字、算術、地理、唱歌、体操。</t>
    <rPh sb="0" eb="3">
      <t>キョウイクレイ</t>
    </rPh>
    <rPh sb="7" eb="10">
      <t>ショトウカ</t>
    </rPh>
    <rPh sb="11" eb="12">
      <t>ネン</t>
    </rPh>
    <rPh sb="13" eb="16">
      <t>チュウトウカ</t>
    </rPh>
    <rPh sb="17" eb="18">
      <t>ネン</t>
    </rPh>
    <rPh sb="19" eb="21">
      <t>コウトウ</t>
    </rPh>
    <rPh sb="21" eb="22">
      <t>カ</t>
    </rPh>
    <rPh sb="23" eb="24">
      <t>ネン</t>
    </rPh>
    <rPh sb="29" eb="31">
      <t>キョウカ</t>
    </rPh>
    <rPh sb="33" eb="35">
      <t>シュウシン</t>
    </rPh>
    <rPh sb="36" eb="38">
      <t>ドクショ</t>
    </rPh>
    <rPh sb="39" eb="41">
      <t>シュウジ</t>
    </rPh>
    <rPh sb="42" eb="44">
      <t>サンジュツ</t>
    </rPh>
    <rPh sb="45" eb="47">
      <t>チリ</t>
    </rPh>
    <rPh sb="48" eb="50">
      <t>ショウカ</t>
    </rPh>
    <rPh sb="51" eb="53">
      <t>タイソウ</t>
    </rPh>
    <phoneticPr fontId="2"/>
  </si>
  <si>
    <t>彼我公園（現横浜公園）開設</t>
    <phoneticPr fontId="2"/>
  </si>
  <si>
    <t>横浜毎日新聞（わが国最初の日刊日本語新聞）が創刊</t>
    <phoneticPr fontId="2"/>
  </si>
  <si>
    <t>クラーク、「横浜神奈川ベーカリー」創業
8月　中区太田町に前田留吉が牧場を作り、日本牛6頭を飼育して、牛乳絞り業を開始
横浜大火（外国人居留地の建物にはレンガなどを用いた耐火建築で建設されるようになる）</t>
    <rPh sb="60" eb="62">
      <t>ヨコハマ</t>
    </rPh>
    <rPh sb="62" eb="64">
      <t>タイカ</t>
    </rPh>
    <rPh sb="90" eb="92">
      <t>ケンセツ</t>
    </rPh>
    <phoneticPr fontId="2"/>
  </si>
  <si>
    <t>生麦事件が起きる
日本で最初のレストラン「ゴールデン・ゲイト・レストラン」が開店
外国人の希望もあり、現在の元町に、雨森信成が我が国初めてとなる喫茶店を開店</t>
    <phoneticPr fontId="2"/>
  </si>
  <si>
    <t>1月、神奈川沖停泊のポーハタン号は日米修好通商条約の批准書を交換するためアメリカに向けて横浜を出航。勝海舟らが乗船する咸臨丸も共にアメリカへ向け出航
6月2日　山車や手踊りで街中あげて開港を祝う（開港記念日の始まり）
９月１日　元町で洋式競馬開催</t>
    <rPh sb="1" eb="2">
      <t>ガツ</t>
    </rPh>
    <rPh sb="47" eb="49">
      <t>シュッコウ</t>
    </rPh>
    <rPh sb="50" eb="53">
      <t>カツカイシュウ</t>
    </rPh>
    <rPh sb="55" eb="57">
      <t>ジョウセン</t>
    </rPh>
    <rPh sb="59" eb="62">
      <t>カンリンマル</t>
    </rPh>
    <rPh sb="63" eb="64">
      <t>トモ</t>
    </rPh>
    <rPh sb="70" eb="71">
      <t>ム</t>
    </rPh>
    <rPh sb="72" eb="74">
      <t>シュッコウ</t>
    </rPh>
    <rPh sb="76" eb="77">
      <t>ガツ</t>
    </rPh>
    <rPh sb="78" eb="79">
      <t>ニチ</t>
    </rPh>
    <rPh sb="80" eb="82">
      <t>ダシ</t>
    </rPh>
    <rPh sb="83" eb="85">
      <t>テオド</t>
    </rPh>
    <rPh sb="87" eb="89">
      <t>マチナカ</t>
    </rPh>
    <rPh sb="92" eb="94">
      <t>カイコウ</t>
    </rPh>
    <rPh sb="95" eb="96">
      <t>イワ</t>
    </rPh>
    <rPh sb="98" eb="100">
      <t>カイコウ</t>
    </rPh>
    <rPh sb="100" eb="103">
      <t>キネンビ</t>
    </rPh>
    <rPh sb="104" eb="105">
      <t>ハジ</t>
    </rPh>
    <rPh sb="110" eb="111">
      <t>ガツ</t>
    </rPh>
    <rPh sb="112" eb="113">
      <t>ニチ</t>
    </rPh>
    <rPh sb="114" eb="115">
      <t>モト</t>
    </rPh>
    <rPh sb="115" eb="116">
      <t>マチ</t>
    </rPh>
    <rPh sb="117" eb="119">
      <t>ヨウシキ</t>
    </rPh>
    <rPh sb="119" eb="121">
      <t>ケイバ</t>
    </rPh>
    <rPh sb="121" eb="123">
      <t>カイサイ</t>
    </rPh>
    <phoneticPr fontId="2"/>
  </si>
  <si>
    <t>日米修好通商条約を締結。条約の調印は神奈川沖に停泊したポーハタン号で行われる</t>
    <rPh sb="0" eb="11">
      <t>キュウレキガツニチヨコハマカイコウ</t>
    </rPh>
    <rPh sb="23" eb="25">
      <t>テイハク</t>
    </rPh>
    <phoneticPr fontId="2"/>
  </si>
  <si>
    <t>7月21日、初代アメリカ総領事として来日したハリスは、下田に到着し玉泉寺に領事館を構え、「通商条約」の締結を幕府に求める</t>
    <phoneticPr fontId="2"/>
  </si>
  <si>
    <t>6月、江戸城内に文庫を建て金沢文庫の書籍を移す</t>
    <phoneticPr fontId="2"/>
  </si>
  <si>
    <t>英仏の軍隊が、山手居留地から撤退する</t>
    <phoneticPr fontId="2"/>
  </si>
  <si>
    <t>9月初め横浜にコレラが侵入。西南戦争後の帰還兵の中にコレラ患者がいたことで流行拡大（患者13,816人、死者は8,027人）</t>
    <phoneticPr fontId="2"/>
  </si>
  <si>
    <t>生麦事件の記憶を留める為に石碑が作られる</t>
    <rPh sb="0" eb="2">
      <t>ナマムギ</t>
    </rPh>
    <phoneticPr fontId="2"/>
  </si>
  <si>
    <t>保土ケ谷～戸塚間の新道が完成</t>
    <phoneticPr fontId="2"/>
  </si>
  <si>
    <t>横浜近代水道完成
東海道線程ヶ谷駅が完成
8月15日 横浜区役所が本町一丁目4番地へ移転</t>
    <phoneticPr fontId="3"/>
  </si>
  <si>
    <t>5月、 日本銀行券（銀貨兌換券）発行開始</t>
    <phoneticPr fontId="2"/>
  </si>
  <si>
    <t>10月24日、横浜港から日本人乗客25名と雑貨を載せて神戸港に向かったイギリス貨物船「ノルマントン」（240トン）が、航行途中、暴風雨によって三重県四日市より和歌山県樫野崎までの沖合で難破、座礁沈没</t>
    <phoneticPr fontId="2"/>
  </si>
  <si>
    <t>外相大隈重信が首相・伊藤博文に横浜港の港湾設備を整備するよう建言しイギリス陸軍工兵大佐・パーマーの監督下、翌年より築港工事が始められる。この第1期築港工事では、内防波堤と鉄桟橋（大さん橋）が造られた</t>
    <phoneticPr fontId="2"/>
  </si>
  <si>
    <t>横浜港、海陸連絡施設の整備を目指して第2期築港工事を開始
条約改正実施により、外国人居留地が廃止される
蓬莱町（中区）の秋元己之助が本格的な清涼飲料「金線サイダー」を発売</t>
    <rPh sb="0" eb="2">
      <t>ヨコハマ</t>
    </rPh>
    <rPh sb="2" eb="3">
      <t>コウ</t>
    </rPh>
    <phoneticPr fontId="3"/>
  </si>
  <si>
    <t>横浜港に入港した「ハワイ丸」の乗客から全国にコレラが拡大。死者は7400人を超える。感染防止のために本牧海岸から出漁、遊泳が禁止される</t>
    <rPh sb="0" eb="2">
      <t>ヨコハマ</t>
    </rPh>
    <rPh sb="2" eb="3">
      <t>コウ</t>
    </rPh>
    <phoneticPr fontId="2"/>
  </si>
  <si>
    <t>東京-横浜間で電話交換開始
横浜共同電灯会社の設立</t>
    <phoneticPr fontId="2"/>
  </si>
  <si>
    <t>ガス局が市営になる</t>
    <phoneticPr fontId="2"/>
  </si>
  <si>
    <t>４月、横浜医科大学 (旧制) 、横浜市に移管、横浜市十全医院と改称し市営になる</t>
    <rPh sb="1" eb="2">
      <t>ガツ</t>
    </rPh>
    <rPh sb="34" eb="36">
      <t>シエイ</t>
    </rPh>
    <phoneticPr fontId="2"/>
  </si>
  <si>
    <t>生糸検査所が設立される
横浜商業会議所（横浜商法会議所の後身）が設立される</t>
    <phoneticPr fontId="2"/>
  </si>
  <si>
    <t>本牧三渓園が公開される</t>
    <phoneticPr fontId="2"/>
  </si>
  <si>
    <t>第2次市域拡張
2代目市庁舎が完成
横浜赤レンガ倉庫竣工（2号館、1号館は1913年竣工）
日本最初の全鉄筋コンクリート建築である三井物産ビル（中区）が竣工</t>
    <phoneticPr fontId="3"/>
  </si>
  <si>
    <t>9月4日 地下鉄開業（伊勢佐木長者町～横浜間、上大岡～上永谷間） 
東海道新幹線ひかり号新横浜停車(１日２本)
学校開放事業において、小・中学校全校で、校庭開放が始まる</t>
    <rPh sb="56" eb="58">
      <t>ガッコウ</t>
    </rPh>
    <rPh sb="58" eb="60">
      <t>カイホウ</t>
    </rPh>
    <rPh sb="60" eb="62">
      <t>ジギョウ</t>
    </rPh>
    <phoneticPr fontId="3"/>
  </si>
  <si>
    <t>大日本航空が横浜-サイパン-パラオ間定期航空路を開始</t>
    <phoneticPr fontId="2"/>
  </si>
  <si>
    <t>9月 氷川丸が横浜ドックで進水</t>
    <phoneticPr fontId="2"/>
  </si>
  <si>
    <t>3月　横浜の山下町消防署に救急車を初めて配備(東京では12月に日赤に配置)</t>
    <phoneticPr fontId="2"/>
  </si>
  <si>
    <t>横浜公園内に横浜市立図書館仮本館が竣工</t>
    <rPh sb="6" eb="8">
      <t>ヨコハマ</t>
    </rPh>
    <rPh sb="8" eb="10">
      <t>シリツ</t>
    </rPh>
    <rPh sb="10" eb="13">
      <t>トショカン</t>
    </rPh>
    <phoneticPr fontId="2"/>
  </si>
  <si>
    <t>第３次市域拡張（人口529,300人・面積133．88km2）
10月、区制を施行　鶴見・神奈川・中・保土ケ谷・磯子区が誕生
篠原町・菊名町・大豆戸町・太尾町・大曽根町・樽町・南綱島町・北綱島町・師岡町・岸根町・鳥山町・小机町が神奈川区に編入
旧老松小学校跡に横浜市図書館竣工
東京横浜電鉄綱島温泉浴場開業
12月 ホテルニューグランドが開業</t>
    <rPh sb="34" eb="35">
      <t>ガツ</t>
    </rPh>
    <phoneticPr fontId="3"/>
  </si>
  <si>
    <t>常設消防隊が消防署となったが、消防組はそのまま存続する
千歳町から出火、８か町、3，248戸を焼失する（埋地の大火）
主要道路を中心に都市計画を立てる
開港60年・自治制30周年記念事業として横浜市立図書館の建設を計画</t>
    <rPh sb="96" eb="98">
      <t>ヨコハマ</t>
    </rPh>
    <rPh sb="98" eb="100">
      <t>シリツ</t>
    </rPh>
    <phoneticPr fontId="3"/>
  </si>
  <si>
    <t>大政奉還
根岸競馬場で競馬開催
馬車道に柳と松の街路樹が植えられる（近代街路樹の発祥）</t>
    <phoneticPr fontId="3"/>
  </si>
  <si>
    <t>鶴見埋立組合（浅野総一郎等）が鶴見川河口域の埋め立てを始める
横浜船渠第(第１号ドック竣工</t>
    <phoneticPr fontId="3"/>
  </si>
  <si>
    <t>横浜船渠第２号ドック竣工</t>
    <phoneticPr fontId="2"/>
  </si>
  <si>
    <t>慶應義塾大学予科、日吉に移転
4月 横浜税関新庁舎(クイーンの塔)竣工
5月 警友病院竣工（山下町）</t>
    <phoneticPr fontId="7"/>
  </si>
  <si>
    <t>第1回横浜開港記念バザーが開催</t>
    <phoneticPr fontId="2"/>
  </si>
  <si>
    <t>長い歴史を持つ金沢･六浦の塩田は、製塩地整理法によって廃止された</t>
    <phoneticPr fontId="2"/>
  </si>
  <si>
    <t>米使節ペリーが昨年に引き続いて再び来航し､小柴沖に軍艦七艘を停泊
吉田松陰が保土ケ谷宿に来宿
横浜村で日米和親条約（神奈川条約）を締結</t>
    <rPh sb="51" eb="53">
      <t>ニチベイ</t>
    </rPh>
    <rPh sb="53" eb="55">
      <t>ワシン</t>
    </rPh>
    <rPh sb="55" eb="57">
      <t>ジョウヤク</t>
    </rPh>
    <rPh sb="58" eb="61">
      <t>カナガワ</t>
    </rPh>
    <rPh sb="61" eb="63">
      <t>ジョウヤク</t>
    </rPh>
    <rPh sb="65" eb="67">
      <t>テイケツ</t>
    </rPh>
    <phoneticPr fontId="2"/>
  </si>
  <si>
    <t>横浜港の築港第1期工事が完成（近代港の誕生）</t>
    <phoneticPr fontId="2"/>
  </si>
  <si>
    <t>廃藩置県
横浜市児童遊園地が開園</t>
    <phoneticPr fontId="3"/>
  </si>
  <si>
    <t>中区の一部が西区になる
市会は図書館へ、市庁舎は老松国民学校などの鉄筋コンクリート校舎に移転
海軍司令部慶應義塾大学日吉キャンパスに駐留
防空緑地として綱島公園開設
横浜・川崎・横須賀市で学童の集団疎開</t>
    <phoneticPr fontId="7"/>
  </si>
  <si>
    <t>横浜正金銀行（Bank. Speeie Yokohama）、ドイツ・ルネサンス様式で建てられる</t>
    <phoneticPr fontId="2"/>
  </si>
  <si>
    <t>11月10日 市営バス営業開始（浅間町自動車出張所、７路線・30．2km） 
現在地に横浜駅開業
「方面委員制度」が全府県に普及 
大曽根に天然スケート場開業(昭和11年に大倉山スケート場となる)
11月 神奈川県庁（キングの塔）落成</t>
    <phoneticPr fontId="7"/>
  </si>
  <si>
    <t>7月、掃部山公園井伊直弼像竣工</t>
    <rPh sb="1" eb="2">
      <t>ガツ</t>
    </rPh>
    <rPh sb="3" eb="6">
      <t>カモンヤマ</t>
    </rPh>
    <rPh sb="6" eb="8">
      <t>コウエン</t>
    </rPh>
    <rPh sb="13" eb="15">
      <t>シュンコウ</t>
    </rPh>
    <phoneticPr fontId="2"/>
  </si>
  <si>
    <t>2月、小机村が「城郷村」と改称。「橘樹郡城郷村大字六角橋」となる</t>
    <rPh sb="1" eb="2">
      <t>ガツ</t>
    </rPh>
    <phoneticPr fontId="2"/>
  </si>
  <si>
    <t>アメリカ人ヴァン・リードが岸田吟香の協力を得て創刊した、木版和綴本の新聞『横浜新報もしほ草』創刊
横浜裁判所（のち神奈川県）が置かれる
9月、神奈川府が神奈川県と改称</t>
    <rPh sb="46" eb="48">
      <t>ソウカン</t>
    </rPh>
    <rPh sb="69" eb="70">
      <t>ガツ</t>
    </rPh>
    <phoneticPr fontId="2"/>
  </si>
  <si>
    <t>野毛山公園が開園
東急東横線、丸子多摩川〜神奈川間が開通する。（白楽駅の設置、東京横浜電鉄神奈川線(東急東横線の前身)
横浜鉄道菊名駅開業</t>
    <phoneticPr fontId="7"/>
  </si>
  <si>
    <t>5月、京浜急行電鉄の前身「大師電気鉄道」設立</t>
    <phoneticPr fontId="2"/>
  </si>
  <si>
    <t>城郷小学校、開校</t>
    <phoneticPr fontId="2"/>
  </si>
  <si>
    <t>横浜～八王子間の施設横浜鉄道(横浜線の前身)開通。小机駅開業</t>
    <phoneticPr fontId="2"/>
  </si>
  <si>
    <t>「みなとみらい21事業」に着手
学校開放事業において校庭の夜間開放が始まる。（１校）
小机小学校、開校</t>
    <rPh sb="16" eb="18">
      <t>ガッコウ</t>
    </rPh>
    <rPh sb="18" eb="20">
      <t>カイホウ</t>
    </rPh>
    <rPh sb="20" eb="22">
      <t>ジギョウ</t>
    </rPh>
    <phoneticPr fontId="3"/>
  </si>
  <si>
    <t>9月13日：土地改良事業に伴い、新羽町と新吉田町の境界を変更
篠原町で弥生式土器を発見</t>
    <phoneticPr fontId="7"/>
  </si>
  <si>
    <t>3月31日、土地改良事業に伴い、新羽町と緑区大熊町との境界を変更
横浜で「国連アジア太平洋都市会議」が開催される</t>
    <rPh sb="16" eb="18">
      <t>ニッパ</t>
    </rPh>
    <rPh sb="18" eb="19">
      <t>チョウ</t>
    </rPh>
    <rPh sb="33" eb="35">
      <t>ヨコハマ</t>
    </rPh>
    <phoneticPr fontId="3"/>
  </si>
  <si>
    <t>徳川家康　新羽村で検知を実施。（都筑郡新羽村）</t>
    <rPh sb="0" eb="4">
      <t>トクガワイエヤス</t>
    </rPh>
    <rPh sb="5" eb="7">
      <t>ニッパ</t>
    </rPh>
    <rPh sb="7" eb="8">
      <t>ムラ</t>
    </rPh>
    <rPh sb="9" eb="11">
      <t>ケンチ</t>
    </rPh>
    <rPh sb="12" eb="14">
      <t>ジッシ</t>
    </rPh>
    <phoneticPr fontId="2"/>
  </si>
  <si>
    <t>11月18日、郡区町村編制法を公布する。第一大区は久良岐郡から独立して横浜区となり、横浜区長が管轄する。
長崎から広がったコレラが全国に流行したことから、横浜と神戸の二港に消毒所を設置</t>
    <phoneticPr fontId="2"/>
  </si>
  <si>
    <t>寛政</t>
    <rPh sb="0" eb="2">
      <t>カンセイ</t>
    </rPh>
    <phoneticPr fontId="2"/>
  </si>
  <si>
    <t>港北区制・新羽町(周年)</t>
    <rPh sb="0" eb="3">
      <t>コウホクク</t>
    </rPh>
    <rPh sb="3" eb="4">
      <t>セイ</t>
    </rPh>
    <rPh sb="5" eb="7">
      <t>ニッパ</t>
    </rPh>
    <rPh sb="7" eb="8">
      <t>チョウ</t>
    </rPh>
    <rPh sb="9" eb="11">
      <t>シュウネン</t>
    </rPh>
    <phoneticPr fontId="2"/>
  </si>
  <si>
    <t>新羽町連合町内会(周年)</t>
    <rPh sb="0" eb="3">
      <t>ニッパチョウ</t>
    </rPh>
    <rPh sb="3" eb="5">
      <t>レンゴウ</t>
    </rPh>
    <rPh sb="5" eb="7">
      <t>チョウナイ</t>
    </rPh>
    <rPh sb="7" eb="8">
      <t>カイ</t>
    </rPh>
    <rPh sb="9" eb="11">
      <t>シュウネン</t>
    </rPh>
    <phoneticPr fontId="3"/>
  </si>
  <si>
    <t>設置</t>
    <rPh sb="0" eb="2">
      <t>セッチ</t>
    </rPh>
    <phoneticPr fontId="2"/>
  </si>
  <si>
    <t>北新羽地蔵堂の半鐘に「北日葉」と刻印（江戸時代　第11代将軍、徳川家斉）</t>
    <rPh sb="0" eb="1">
      <t>キタ</t>
    </rPh>
    <rPh sb="1" eb="3">
      <t>ニッパ</t>
    </rPh>
    <rPh sb="3" eb="6">
      <t>ジゾウドウ</t>
    </rPh>
    <rPh sb="7" eb="8">
      <t>ハン</t>
    </rPh>
    <rPh sb="8" eb="9">
      <t>カネ</t>
    </rPh>
    <rPh sb="19" eb="21">
      <t>エド</t>
    </rPh>
    <rPh sb="21" eb="23">
      <t>ジダイ</t>
    </rPh>
    <rPh sb="28" eb="30">
      <t>ショウグン</t>
    </rPh>
    <phoneticPr fontId="2"/>
  </si>
  <si>
    <t>戸塚宿が成立
12月16日、慶長の大地震</t>
    <phoneticPr fontId="2"/>
  </si>
  <si>
    <t>北杉山神社、「続日本後記」に「武蔵国都筑郡の杉山神社は、霊験があらたかであるとの理由から官弊社にあづかる」との記述あり（平安時代前期）</t>
    <rPh sb="0" eb="1">
      <t>キタ</t>
    </rPh>
    <rPh sb="1" eb="5">
      <t>スギヤマジンジャ</t>
    </rPh>
    <rPh sb="7" eb="8">
      <t>ゾク</t>
    </rPh>
    <rPh sb="8" eb="10">
      <t>ニホン</t>
    </rPh>
    <rPh sb="10" eb="12">
      <t>コウキ</t>
    </rPh>
    <rPh sb="15" eb="18">
      <t>ムサシコク</t>
    </rPh>
    <rPh sb="18" eb="21">
      <t>ツヅキグン</t>
    </rPh>
    <rPh sb="22" eb="24">
      <t>スギヤマ</t>
    </rPh>
    <rPh sb="24" eb="26">
      <t>ジンジャ</t>
    </rPh>
    <rPh sb="28" eb="30">
      <t>レイゲン</t>
    </rPh>
    <rPh sb="40" eb="42">
      <t>リユウ</t>
    </rPh>
    <rPh sb="44" eb="47">
      <t>カンヘイシャ</t>
    </rPh>
    <rPh sb="55" eb="57">
      <t>キジュツ</t>
    </rPh>
    <phoneticPr fontId="7"/>
  </si>
  <si>
    <t>開港</t>
    <rPh sb="0" eb="2">
      <t>カイコウ</t>
    </rPh>
    <phoneticPr fontId="2"/>
  </si>
  <si>
    <t>発足</t>
    <rPh sb="0" eb="2">
      <t>ホッソク</t>
    </rPh>
    <phoneticPr fontId="2"/>
  </si>
  <si>
    <t>西方寺が鎌倉から新羽の今の場所に移建。鶴見川をさかのぼって資材を運搬（室町・戦国時代）</t>
    <rPh sb="0" eb="3">
      <t>サイホウジ</t>
    </rPh>
    <rPh sb="4" eb="6">
      <t>カマクラ</t>
    </rPh>
    <rPh sb="8" eb="10">
      <t>ニッパ</t>
    </rPh>
    <rPh sb="11" eb="12">
      <t>イマ</t>
    </rPh>
    <rPh sb="13" eb="15">
      <t>バショ</t>
    </rPh>
    <rPh sb="16" eb="17">
      <t>ウツ</t>
    </rPh>
    <rPh sb="17" eb="18">
      <t>ケン</t>
    </rPh>
    <rPh sb="19" eb="22">
      <t>ツルミガワ</t>
    </rPh>
    <rPh sb="29" eb="31">
      <t>シザイ</t>
    </rPh>
    <rPh sb="32" eb="34">
      <t>ウンパン</t>
    </rPh>
    <phoneticPr fontId="2"/>
  </si>
  <si>
    <t>善教寺開祖（室町・戦国時代）</t>
    <rPh sb="0" eb="3">
      <t>ゼンキョウジ</t>
    </rPh>
    <rPh sb="3" eb="5">
      <t>カイソ</t>
    </rPh>
    <phoneticPr fontId="7"/>
  </si>
  <si>
    <t>徳川家康、征夷大将軍に就任（江戸時代）</t>
    <rPh sb="14" eb="16">
      <t>エド</t>
    </rPh>
    <rPh sb="16" eb="18">
      <t>ジダイ</t>
    </rPh>
    <phoneticPr fontId="3"/>
  </si>
  <si>
    <t>出来事（横浜市、港北区、新羽地域周辺）</t>
    <rPh sb="0" eb="3">
      <t>デキゴト</t>
    </rPh>
    <rPh sb="4" eb="7">
      <t>ヨコハマシ</t>
    </rPh>
    <rPh sb="8" eb="11">
      <t>コウホクク</t>
    </rPh>
    <rPh sb="12" eb="14">
      <t>ニッパ</t>
    </rPh>
    <rPh sb="14" eb="16">
      <t>チイキ</t>
    </rPh>
    <rPh sb="16" eb="18">
      <t>シュウヘン</t>
    </rPh>
    <phoneticPr fontId="2"/>
  </si>
  <si>
    <t>pdf/nippahistory.pdf</t>
    <phoneticPr fontId="2"/>
  </si>
  <si>
    <t>&lt;/a&gt;</t>
    <phoneticPr fontId="2"/>
  </si>
  <si>
    <t>詳細な</t>
    <rPh sb="0" eb="2">
      <t>ショウサイ</t>
    </rPh>
    <phoneticPr fontId="2"/>
  </si>
  <si>
    <t>新羽地域の年表(PDF)はこちら</t>
    <rPh sb="2" eb="4">
      <t>チイキ</t>
    </rPh>
    <phoneticPr fontId="2"/>
  </si>
  <si>
    <t>&lt;img src="images/pdf.jpg" width="30"&gt;</t>
    <phoneticPr fontId="2"/>
  </si>
  <si>
    <t xml:space="preserve">横浜市健民体育指導員として活動
</t>
    <rPh sb="0" eb="3">
      <t>ヨコハマシ</t>
    </rPh>
    <rPh sb="3" eb="4">
      <t>タケシ</t>
    </rPh>
    <rPh sb="4" eb="5">
      <t>タミ</t>
    </rPh>
    <rPh sb="5" eb="7">
      <t>タイイク</t>
    </rPh>
    <rPh sb="7" eb="10">
      <t>シドウイン</t>
    </rPh>
    <rPh sb="13" eb="15">
      <t>カツドウ</t>
    </rPh>
    <phoneticPr fontId="2"/>
  </si>
  <si>
    <t>aaaaaaaaaaaaaaaa</t>
    <phoneticPr fontId="2"/>
  </si>
  <si>
    <t>施行</t>
    <rPh sb="0" eb="2">
      <t>セコウ</t>
    </rPh>
    <phoneticPr fontId="2"/>
  </si>
  <si>
    <t>あああああああああああああああああああああああああああああああああ</t>
    <phoneticPr fontId="7"/>
  </si>
  <si>
    <t>連合町内会長</t>
    <rPh sb="0" eb="2">
      <t>レンゴウ</t>
    </rPh>
    <rPh sb="2" eb="4">
      <t>チョウナイ</t>
    </rPh>
    <rPh sb="4" eb="6">
      <t>カイチョウ</t>
    </rPh>
    <phoneticPr fontId="3"/>
  </si>
  <si>
    <t>第七分団長（区本部長）
※原則年度単位</t>
    <rPh sb="0" eb="1">
      <t>ダイ</t>
    </rPh>
    <rPh sb="1" eb="2">
      <t>ナナ</t>
    </rPh>
    <rPh sb="2" eb="3">
      <t>ブン</t>
    </rPh>
    <rPh sb="3" eb="5">
      <t>ダンチョウ</t>
    </rPh>
    <rPh sb="6" eb="7">
      <t>ク</t>
    </rPh>
    <rPh sb="7" eb="9">
      <t>ホンブ</t>
    </rPh>
    <rPh sb="9" eb="10">
      <t>チョウ</t>
    </rPh>
    <rPh sb="13" eb="15">
      <t>ゲンソク</t>
    </rPh>
    <rPh sb="15" eb="17">
      <t>ネンド</t>
    </rPh>
    <rPh sb="17" eb="19">
      <t>タンイ</t>
    </rPh>
    <phoneticPr fontId="3"/>
  </si>
  <si>
    <t>横浜開港170周年
港北区制90周年・新羽町設置90周年</t>
    <rPh sb="19" eb="21">
      <t>ニッパ</t>
    </rPh>
    <rPh sb="21" eb="22">
      <t>チョウ</t>
    </rPh>
    <rPh sb="22" eb="24">
      <t>セッチ</t>
    </rPh>
    <rPh sb="26" eb="28">
      <t>シュウネン</t>
    </rPh>
    <phoneticPr fontId="7"/>
  </si>
  <si>
    <t>体育指導委員
・スポーツ推進委員（期）</t>
    <rPh sb="0" eb="2">
      <t>タイイク</t>
    </rPh>
    <rPh sb="2" eb="4">
      <t>シドウ</t>
    </rPh>
    <rPh sb="4" eb="6">
      <t>イイン</t>
    </rPh>
    <rPh sb="12" eb="14">
      <t>スイシン</t>
    </rPh>
    <rPh sb="14" eb="16">
      <t>イイン</t>
    </rPh>
    <rPh sb="17" eb="18">
      <t>キ</t>
    </rPh>
    <phoneticPr fontId="3"/>
  </si>
  <si>
    <t>新羽地区体育指導委員
・スポーツ推進委員
連絡協議会会長</t>
    <rPh sb="0" eb="2">
      <t>ニッパ</t>
    </rPh>
    <rPh sb="2" eb="4">
      <t>チク</t>
    </rPh>
    <rPh sb="4" eb="6">
      <t>タイイク</t>
    </rPh>
    <rPh sb="6" eb="8">
      <t>シドウ</t>
    </rPh>
    <rPh sb="8" eb="10">
      <t>イイン</t>
    </rPh>
    <rPh sb="16" eb="18">
      <t>スイシン</t>
    </rPh>
    <rPh sb="18" eb="20">
      <t>イイン</t>
    </rPh>
    <rPh sb="21" eb="23">
      <t>レンラク</t>
    </rPh>
    <rPh sb="23" eb="26">
      <t>キョウギカイ</t>
    </rPh>
    <rPh sb="26" eb="28">
      <t>カイチョウ</t>
    </rPh>
    <phoneticPr fontId="3"/>
  </si>
  <si>
    <t>新羽地区青少年指導員
協議会会長</t>
    <rPh sb="0" eb="2">
      <t>ニッパ</t>
    </rPh>
    <rPh sb="2" eb="4">
      <t>チク</t>
    </rPh>
    <rPh sb="4" eb="7">
      <t>セイショウネン</t>
    </rPh>
    <rPh sb="7" eb="10">
      <t>シドウイン</t>
    </rPh>
    <rPh sb="11" eb="14">
      <t>キョウギカイ</t>
    </rPh>
    <rPh sb="14" eb="16">
      <t>カイチョウ</t>
    </rPh>
    <phoneticPr fontId="3"/>
  </si>
  <si>
    <t>新羽連合子ども会
育成協議会会長</t>
    <rPh sb="0" eb="2">
      <t>ニッパ</t>
    </rPh>
    <rPh sb="2" eb="4">
      <t>レンゴウ</t>
    </rPh>
    <rPh sb="4" eb="5">
      <t>コ</t>
    </rPh>
    <rPh sb="7" eb="8">
      <t>カイ</t>
    </rPh>
    <rPh sb="9" eb="11">
      <t>イクセイ</t>
    </rPh>
    <rPh sb="11" eb="14">
      <t>キョウギカイ</t>
    </rPh>
    <rPh sb="14" eb="16">
      <t>カイチョウ</t>
    </rPh>
    <phoneticPr fontId="3"/>
  </si>
  <si>
    <t>新羽地区
民生児童委員協議会会長</t>
    <rPh sb="14" eb="16">
      <t>カイチョウ</t>
    </rPh>
    <phoneticPr fontId="3"/>
  </si>
  <si>
    <t>新羽サマーフェスティバル
実行委員長</t>
    <rPh sb="0" eb="2">
      <t>ニッパ</t>
    </rPh>
    <rPh sb="13" eb="15">
      <t>ジッコウ</t>
    </rPh>
    <rPh sb="15" eb="18">
      <t>イインチョウ</t>
    </rPh>
    <phoneticPr fontId="13"/>
  </si>
  <si>
    <r>
      <rPr>
        <b/>
        <sz val="9"/>
        <rFont val="HG丸ｺﾞｼｯｸM-PRO"/>
        <family val="3"/>
        <charset val="128"/>
      </rPr>
      <t>横浜市立新田国民学校となり、教科は終身、国語、歴史、地理、理科、体操、唱歌、書き方、図工、手工、裁縫。</t>
    </r>
    <r>
      <rPr>
        <sz val="9"/>
        <rFont val="HG丸ｺﾞｼｯｸM-PRO"/>
        <family val="3"/>
        <charset val="128"/>
      </rPr>
      <t xml:space="preserve">
大東亜戦争に突入
横浜線の直通運転開始(東神奈川～八王子)</t>
    </r>
    <rPh sb="0" eb="4">
      <t>ヨコハマシリツ</t>
    </rPh>
    <rPh sb="4" eb="6">
      <t>ニッタ</t>
    </rPh>
    <rPh sb="6" eb="8">
      <t>コクミン</t>
    </rPh>
    <rPh sb="8" eb="10">
      <t>ガッコウ</t>
    </rPh>
    <rPh sb="14" eb="16">
      <t>キョウカ</t>
    </rPh>
    <rPh sb="17" eb="19">
      <t>シュウシン</t>
    </rPh>
    <rPh sb="20" eb="22">
      <t>コクゴ</t>
    </rPh>
    <rPh sb="23" eb="25">
      <t>レキシ</t>
    </rPh>
    <rPh sb="26" eb="28">
      <t>チリ</t>
    </rPh>
    <rPh sb="29" eb="31">
      <t>リカ</t>
    </rPh>
    <rPh sb="32" eb="34">
      <t>タイソウ</t>
    </rPh>
    <rPh sb="35" eb="37">
      <t>ショウカ</t>
    </rPh>
    <rPh sb="38" eb="39">
      <t>カ</t>
    </rPh>
    <rPh sb="40" eb="41">
      <t>カタ</t>
    </rPh>
    <rPh sb="42" eb="44">
      <t>ズコウ</t>
    </rPh>
    <rPh sb="45" eb="47">
      <t>シュコウ</t>
    </rPh>
    <rPh sb="48" eb="50">
      <t>サイホウ</t>
    </rPh>
    <rPh sb="52" eb="53">
      <t>ダイ</t>
    </rPh>
    <rPh sb="53" eb="55">
      <t>トウア</t>
    </rPh>
    <rPh sb="55" eb="57">
      <t>センソウ</t>
    </rPh>
    <rPh sb="58" eb="60">
      <t>トツニュウ</t>
    </rPh>
    <phoneticPr fontId="7"/>
  </si>
  <si>
    <r>
      <rPr>
        <b/>
        <sz val="9"/>
        <rFont val="HG丸ｺﾞｼｯｸM-PRO"/>
        <family val="3"/>
        <charset val="128"/>
      </rPr>
      <t>「スポーツ振興法」が制定され、体育指導委員の位置づけ、役割が明確にされる。   
戦後の「児童愛護班活動」「校外生活指導者」を経て昭和36年から「地区少年指導員」を置く</t>
    </r>
    <r>
      <rPr>
        <sz val="9"/>
        <rFont val="HG丸ｺﾞｼｯｸM-PRO"/>
        <family val="3"/>
        <charset val="128"/>
      </rPr>
      <t xml:space="preserve">
マリンタワーが開業
大黒町地先埋立てが完成
</t>
    </r>
    <r>
      <rPr>
        <b/>
        <sz val="9"/>
        <rFont val="HG丸ｺﾞｼｯｸM-PRO"/>
        <family val="3"/>
        <charset val="128"/>
      </rPr>
      <t>港北区自治会、町内会連絡協議会発足</t>
    </r>
    <rPh sb="82" eb="83">
      <t>オ</t>
    </rPh>
    <rPh sb="107" eb="110">
      <t>コウホクク</t>
    </rPh>
    <phoneticPr fontId="7"/>
  </si>
  <si>
    <r>
      <rPr>
        <b/>
        <sz val="9"/>
        <rFont val="HG丸ｺﾞｼｯｸM-PRO"/>
        <family val="3"/>
        <charset val="128"/>
      </rPr>
      <t>横浜市公明選挙推進協議会発足</t>
    </r>
    <r>
      <rPr>
        <sz val="9"/>
        <rFont val="HG丸ｺﾞｼｯｸM-PRO"/>
        <family val="3"/>
        <charset val="128"/>
      </rPr>
      <t xml:space="preserve">
港の見える丘公園完成
横浜文化体育館完成</t>
    </r>
    <rPh sb="0" eb="3">
      <t>ヨコハマシ</t>
    </rPh>
    <rPh sb="3" eb="5">
      <t>コウメイ</t>
    </rPh>
    <rPh sb="5" eb="7">
      <t>センキョ</t>
    </rPh>
    <rPh sb="7" eb="9">
      <t>スイシン</t>
    </rPh>
    <rPh sb="9" eb="12">
      <t>キョウギカイ</t>
    </rPh>
    <rPh sb="12" eb="14">
      <t>ホッソク</t>
    </rPh>
    <rPh sb="23" eb="25">
      <t>カンセイ</t>
    </rPh>
    <phoneticPr fontId="7"/>
  </si>
  <si>
    <r>
      <rPr>
        <b/>
        <sz val="9"/>
        <rFont val="HG丸ｺﾞｼｯｸM-PRO"/>
        <family val="3"/>
        <charset val="128"/>
      </rPr>
      <t xml:space="preserve">「横浜市体育指導委員規則」を制定し、職務内容等を決定した。  </t>
    </r>
    <r>
      <rPr>
        <sz val="9"/>
        <rFont val="HG丸ｺﾞｼｯｸM-PRO"/>
        <family val="3"/>
        <charset val="128"/>
      </rPr>
      <t xml:space="preserve"> 
東急バス日吉営業所開設</t>
    </r>
    <phoneticPr fontId="13"/>
  </si>
  <si>
    <r>
      <rPr>
        <b/>
        <sz val="9"/>
        <rFont val="HG丸ｺﾞｼｯｸM-PRO"/>
        <family val="3"/>
        <charset val="128"/>
      </rPr>
      <t>神奈川県、横浜市青少年指導員制度発足（昭和36年から置かれていた「地区少年指導員」制度の幅を広げ、昭和43年から「青少年指導員」という名称で活動を開始。）</t>
    </r>
    <r>
      <rPr>
        <sz val="9"/>
        <rFont val="HG丸ｺﾞｼｯｸM-PRO"/>
        <family val="3"/>
        <charset val="128"/>
      </rPr>
      <t xml:space="preserve">
市営地下鉄（上大岡・関内間）の建設に着手
横浜線(東神奈川～小机)複線化
道路局港北土木事務所開設
</t>
    </r>
    <r>
      <rPr>
        <b/>
        <sz val="9"/>
        <rFont val="HG丸ｺﾞｼｯｸM-PRO"/>
        <family val="3"/>
        <charset val="128"/>
      </rPr>
      <t>学校開放事業において「推進校」を設置し、校庭及び体育館を開放する。（30 校）</t>
    </r>
    <rPh sb="0" eb="4">
      <t>カナガワケン</t>
    </rPh>
    <rPh sb="5" eb="8">
      <t>ヨコハマシ</t>
    </rPh>
    <rPh sb="16" eb="18">
      <t>ホッソク</t>
    </rPh>
    <rPh sb="73" eb="75">
      <t>カイシ</t>
    </rPh>
    <rPh sb="128" eb="130">
      <t>ガッコウ</t>
    </rPh>
    <rPh sb="130" eb="132">
      <t>カイホウ</t>
    </rPh>
    <rPh sb="132" eb="134">
      <t>ジギョウ</t>
    </rPh>
    <phoneticPr fontId="14"/>
  </si>
  <si>
    <r>
      <rPr>
        <b/>
        <sz val="9"/>
        <rFont val="HG丸ｺﾞｼｯｸM-PRO"/>
        <family val="3"/>
        <charset val="128"/>
      </rPr>
      <t xml:space="preserve">新田小学校の児童数1600人を超える。
新田小学校分離で9月に新吉田小学校創立
</t>
    </r>
    <r>
      <rPr>
        <sz val="9"/>
        <rFont val="HG丸ｺﾞｼｯｸM-PRO"/>
        <family val="3"/>
        <charset val="128"/>
      </rPr>
      <t>金沢地先埋め立て事業に着手</t>
    </r>
    <rPh sb="0" eb="2">
      <t>ニッタ</t>
    </rPh>
    <rPh sb="2" eb="5">
      <t>ショウガッコウ</t>
    </rPh>
    <rPh sb="6" eb="9">
      <t>ジドウスウ</t>
    </rPh>
    <rPh sb="13" eb="14">
      <t>ニン</t>
    </rPh>
    <rPh sb="15" eb="16">
      <t>コ</t>
    </rPh>
    <rPh sb="20" eb="22">
      <t>ニッタ</t>
    </rPh>
    <rPh sb="22" eb="25">
      <t>ショウガッコウ</t>
    </rPh>
    <rPh sb="25" eb="27">
      <t>ブンリ</t>
    </rPh>
    <rPh sb="29" eb="30">
      <t>ガツ</t>
    </rPh>
    <rPh sb="31" eb="32">
      <t>シン</t>
    </rPh>
    <rPh sb="32" eb="34">
      <t>ヨシダ</t>
    </rPh>
    <rPh sb="34" eb="37">
      <t>ショウガッコウ</t>
    </rPh>
    <rPh sb="37" eb="39">
      <t>ソウリツ</t>
    </rPh>
    <phoneticPr fontId="14"/>
  </si>
  <si>
    <r>
      <rPr>
        <b/>
        <sz val="9"/>
        <rFont val="HG丸ｺﾞｼｯｸM-PRO"/>
        <family val="3"/>
        <charset val="128"/>
      </rPr>
      <t>横浜市・区公明選挙推進協議会を横浜市・区明るい選挙推進協議会にすべて改称</t>
    </r>
    <r>
      <rPr>
        <sz val="9"/>
        <rFont val="HG丸ｺﾞｼｯｸM-PRO"/>
        <family val="3"/>
        <charset val="128"/>
      </rPr>
      <t xml:space="preserve">
第１回区民のつどい（区民まつりの前身）
横浜市の人口が250万人を突破</t>
    </r>
    <rPh sb="4" eb="5">
      <t>ク</t>
    </rPh>
    <rPh sb="15" eb="18">
      <t>ヨコハマシ</t>
    </rPh>
    <rPh sb="19" eb="20">
      <t>ク</t>
    </rPh>
    <rPh sb="20" eb="21">
      <t>アカ</t>
    </rPh>
    <rPh sb="23" eb="25">
      <t>センキョ</t>
    </rPh>
    <rPh sb="25" eb="27">
      <t>スイシン</t>
    </rPh>
    <rPh sb="27" eb="30">
      <t>キョウギカイ</t>
    </rPh>
    <rPh sb="34" eb="36">
      <t>カイショウ</t>
    </rPh>
    <rPh sb="47" eb="49">
      <t>クミン</t>
    </rPh>
    <rPh sb="53" eb="55">
      <t>ゼンシン</t>
    </rPh>
    <phoneticPr fontId="7"/>
  </si>
  <si>
    <r>
      <t xml:space="preserve">9月、港北区綱島東公衆浴場火災（１棟、１,７１９平方メートル焼損）
11月、消防局はコンピュータによる「自動指令通信システム」運用開始
</t>
    </r>
    <r>
      <rPr>
        <b/>
        <sz val="9"/>
        <rFont val="HG丸ｺﾞｼｯｸM-PRO"/>
        <family val="3"/>
        <charset val="128"/>
      </rPr>
      <t>11月6日：土地区画整理事業に伴い、新羽町の一部を新横浜三丁目に編入</t>
    </r>
    <rPh sb="36" eb="37">
      <t>ガツ</t>
    </rPh>
    <rPh sb="38" eb="40">
      <t>ショウボウ</t>
    </rPh>
    <rPh sb="40" eb="41">
      <t>キョク</t>
    </rPh>
    <rPh sb="86" eb="88">
      <t>ニッパ</t>
    </rPh>
    <rPh sb="88" eb="89">
      <t>チョウ</t>
    </rPh>
    <phoneticPr fontId="3"/>
  </si>
  <si>
    <t>日本で最初の民間+E149による手書きの日本語新聞『新聞誌』が創刊
日本で最初のカフェ「アリス・カフェ」が開店</t>
    <rPh sb="16" eb="18">
      <t>テガ</t>
    </rPh>
    <rPh sb="20" eb="23">
      <t>ニホンゴ</t>
    </rPh>
    <rPh sb="31" eb="33">
      <t>ソウカン</t>
    </rPh>
    <phoneticPr fontId="2"/>
  </si>
  <si>
    <r>
      <rPr>
        <b/>
        <sz val="9"/>
        <rFont val="HG丸ｺﾞｼｯｸM-PRO"/>
        <family val="3"/>
        <charset val="128"/>
      </rPr>
      <t>新田小学校の児童数が1400名となり、4/1新羽小学校プレハブ校舎で開校。開校式挙式
8月新羽小学校新校舎完成し、校章、校旗が決まり、給食がはじまる。</t>
    </r>
    <r>
      <rPr>
        <sz val="9"/>
        <rFont val="HG丸ｺﾞｼｯｸM-PRO"/>
        <family val="3"/>
        <charset val="128"/>
      </rPr>
      <t xml:space="preserve">
港北区水防協議会、港北区公明選挙推進協議会(現港北区明るい選挙推進協議会)発足
</t>
    </r>
    <r>
      <rPr>
        <b/>
        <sz val="9"/>
        <rFont val="HG丸ｺﾞｼｯｸM-PRO"/>
        <family val="3"/>
        <charset val="128"/>
      </rPr>
      <t>学校開放事業において、団体登録制を導入。地域の方々による自主管理・自主運営が始まる。⇒・50 日（校庭開放）、150 日（推進校）、200 日（特別推進校）開放となる</t>
    </r>
    <rPh sb="0" eb="5">
      <t>ニッタショウガッコウ</t>
    </rPh>
    <rPh sb="6" eb="9">
      <t>ジドウスウ</t>
    </rPh>
    <rPh sb="14" eb="15">
      <t>メイ</t>
    </rPh>
    <rPh sb="31" eb="33">
      <t>コウシャ</t>
    </rPh>
    <rPh sb="37" eb="40">
      <t>カイコウシキ</t>
    </rPh>
    <rPh sb="44" eb="45">
      <t>ガツ</t>
    </rPh>
    <rPh sb="45" eb="50">
      <t>ニッパショウガッコウ</t>
    </rPh>
    <rPh sb="50" eb="53">
      <t>シンコウシャ</t>
    </rPh>
    <rPh sb="53" eb="55">
      <t>カンセイ</t>
    </rPh>
    <rPh sb="57" eb="59">
      <t>コウショウ</t>
    </rPh>
    <rPh sb="60" eb="62">
      <t>コウキ</t>
    </rPh>
    <rPh sb="63" eb="64">
      <t>キ</t>
    </rPh>
    <rPh sb="67" eb="69">
      <t>キュウショク</t>
    </rPh>
    <rPh sb="116" eb="118">
      <t>ガッコウ</t>
    </rPh>
    <rPh sb="118" eb="120">
      <t>カイホウ</t>
    </rPh>
    <rPh sb="120" eb="122">
      <t>ジギョウ</t>
    </rPh>
    <phoneticPr fontId="2"/>
  </si>
  <si>
    <r>
      <rPr>
        <b/>
        <sz val="9"/>
        <rFont val="HG丸ｺﾞｼｯｸM-PRO"/>
        <family val="3"/>
        <charset val="128"/>
      </rPr>
      <t>4月1日　新羽中学校創立
5月29日、新羽町の一部を太尾町に編入
横浜市青少年指導員要綱制定</t>
    </r>
    <r>
      <rPr>
        <sz val="9"/>
        <rFont val="HG丸ｺﾞｼｯｸM-PRO"/>
        <family val="3"/>
        <charset val="128"/>
      </rPr>
      <t xml:space="preserve">
横浜市の人口が2,729,433人に達し、全国で第２位となる
大通り公園、横浜スタジアムが完成。大洋ホエールズが本拠地を川崎球場より正式移転
港北区新総合庁舎(大豆戸町)開設
横浜線(小机～中山間)複線化</t>
    </r>
    <rPh sb="1" eb="2">
      <t>ガツ</t>
    </rPh>
    <rPh sb="3" eb="4">
      <t>ニチ</t>
    </rPh>
    <rPh sb="19" eb="21">
      <t>ニッパ</t>
    </rPh>
    <rPh sb="21" eb="22">
      <t>チョウ</t>
    </rPh>
    <rPh sb="44" eb="46">
      <t>セイテイ</t>
    </rPh>
    <rPh sb="47" eb="49">
      <t>ヨコハマ</t>
    </rPh>
    <phoneticPr fontId="14"/>
  </si>
  <si>
    <r>
      <rPr>
        <b/>
        <sz val="9"/>
        <rFont val="HG丸ｺﾞｼｯｸM-PRO"/>
        <family val="3"/>
        <charset val="128"/>
      </rPr>
      <t xml:space="preserve">新羽小学校に相撲土俵完成。なかよじ像完成。
地域健康づくり生涯スポーツ推進モデル事業
１区１地区で、体育指導委員が中心となって中高年、家族を主体として、NEWスポーツ教室、大会など企画（地域ぐるみの健康増進、学校開放事業）
学校開放事業の地域住民への開放など地域スポーツの振興のために積極的に活用されるようになる。
</t>
    </r>
    <r>
      <rPr>
        <sz val="9"/>
        <rFont val="HG丸ｺﾞｼｯｸM-PRO"/>
        <family val="3"/>
        <charset val="128"/>
      </rPr>
      <t>金沢シーサイドライン建設に着手
第１回鶴見川花火大会
大倉山記念館開館、大倉山公園一部開園
学校開放事業において武道場の開放が始まる。（１７中学校）</t>
    </r>
    <rPh sb="0" eb="5">
      <t>ニッパショウガッコウ</t>
    </rPh>
    <rPh sb="6" eb="10">
      <t>スモウドヒョウ</t>
    </rPh>
    <rPh sb="10" eb="12">
      <t>カンセイ</t>
    </rPh>
    <rPh sb="17" eb="18">
      <t>ゾウ</t>
    </rPh>
    <rPh sb="18" eb="20">
      <t>カンセイ</t>
    </rPh>
    <rPh sb="22" eb="24">
      <t>チイキ</t>
    </rPh>
    <rPh sb="24" eb="26">
      <t>ケンコウ</t>
    </rPh>
    <rPh sb="29" eb="31">
      <t>ショウガイ</t>
    </rPh>
    <rPh sb="35" eb="37">
      <t>スイシン</t>
    </rPh>
    <rPh sb="40" eb="42">
      <t>ジギョウ</t>
    </rPh>
    <rPh sb="44" eb="45">
      <t>ク</t>
    </rPh>
    <rPh sb="46" eb="48">
      <t>チク</t>
    </rPh>
    <rPh sb="50" eb="52">
      <t>タイイク</t>
    </rPh>
    <rPh sb="52" eb="54">
      <t>シドウ</t>
    </rPh>
    <rPh sb="54" eb="56">
      <t>イイン</t>
    </rPh>
    <rPh sb="57" eb="59">
      <t>チュウシン</t>
    </rPh>
    <rPh sb="63" eb="66">
      <t>チュウコウネン</t>
    </rPh>
    <rPh sb="67" eb="69">
      <t>カゾク</t>
    </rPh>
    <rPh sb="70" eb="72">
      <t>シュタイ</t>
    </rPh>
    <rPh sb="83" eb="85">
      <t>キョウシツ</t>
    </rPh>
    <rPh sb="86" eb="88">
      <t>タイカイ</t>
    </rPh>
    <rPh sb="90" eb="92">
      <t>キカク</t>
    </rPh>
    <rPh sb="93" eb="95">
      <t>チイキ</t>
    </rPh>
    <rPh sb="99" eb="101">
      <t>ケンコウ</t>
    </rPh>
    <rPh sb="101" eb="103">
      <t>ゾウシン</t>
    </rPh>
    <rPh sb="104" eb="106">
      <t>ガッコウ</t>
    </rPh>
    <rPh sb="106" eb="108">
      <t>カイホウ</t>
    </rPh>
    <rPh sb="108" eb="110">
      <t>ジギョウ</t>
    </rPh>
    <rPh sb="112" eb="114">
      <t>ガッコウ</t>
    </rPh>
    <rPh sb="114" eb="116">
      <t>カイホウ</t>
    </rPh>
    <rPh sb="116" eb="118">
      <t>ジギョウ</t>
    </rPh>
    <rPh sb="119" eb="121">
      <t>チイキ</t>
    </rPh>
    <rPh sb="121" eb="123">
      <t>ジュウミン</t>
    </rPh>
    <rPh sb="125" eb="127">
      <t>カイホウ</t>
    </rPh>
    <rPh sb="129" eb="131">
      <t>チイキ</t>
    </rPh>
    <rPh sb="136" eb="138">
      <t>シンコウ</t>
    </rPh>
    <rPh sb="142" eb="145">
      <t>セッキョクテキ</t>
    </rPh>
    <rPh sb="146" eb="148">
      <t>カツヨウ</t>
    </rPh>
    <rPh sb="204" eb="206">
      <t>ガッコウ</t>
    </rPh>
    <rPh sb="206" eb="208">
      <t>カイホウ</t>
    </rPh>
    <rPh sb="208" eb="210">
      <t>ジギョウ</t>
    </rPh>
    <phoneticPr fontId="5"/>
  </si>
  <si>
    <r>
      <t xml:space="preserve">3月14日 地下鉄開業（横浜～新横浜間、上永谷～舞岡間） 
横浜市子供会連絡協議会３０周年記念式典於西公会堂（12/1）
</t>
    </r>
    <r>
      <rPr>
        <b/>
        <sz val="9"/>
        <rFont val="HG丸ｺﾞｼｯｸM-PRO"/>
        <family val="3"/>
        <charset val="128"/>
      </rPr>
      <t>新羽丘陵公園検討会発足</t>
    </r>
    <r>
      <rPr>
        <sz val="9"/>
        <rFont val="HG丸ｺﾞｼｯｸM-PRO"/>
        <family val="3"/>
        <charset val="128"/>
      </rPr>
      <t xml:space="preserve">
横浜市の人口が300万人を超える
帆船「日本丸」が公開される
港北スポーツセンター開館
</t>
    </r>
    <r>
      <rPr>
        <b/>
        <sz val="9"/>
        <rFont val="HG丸ｺﾞｼｯｸM-PRO"/>
        <family val="3"/>
        <charset val="128"/>
      </rPr>
      <t>第１回港北駅伝大会</t>
    </r>
    <r>
      <rPr>
        <sz val="9"/>
        <rFont val="HG丸ｺﾞｼｯｸM-PRO"/>
        <family val="3"/>
        <charset val="128"/>
      </rPr>
      <t xml:space="preserve">
大倉山　市内初の緑地保全地区に指定される
学校開放事業において校庭・体育館開放が全校で 200 日開放となる。
 （小 318 校、中 134 校、その他２校 計 454 校）</t>
    </r>
    <rPh sb="61" eb="63">
      <t>ニッパ</t>
    </rPh>
    <rPh sb="63" eb="65">
      <t>キュウリョウ</t>
    </rPh>
    <rPh sb="65" eb="67">
      <t>コウエン</t>
    </rPh>
    <rPh sb="67" eb="70">
      <t>ケントウカイ</t>
    </rPh>
    <rPh sb="70" eb="72">
      <t>ホッソク</t>
    </rPh>
    <rPh sb="73" eb="76">
      <t>ヨコハマシ</t>
    </rPh>
    <rPh sb="148" eb="150">
      <t>ガッコウ</t>
    </rPh>
    <rPh sb="150" eb="152">
      <t>カイホウ</t>
    </rPh>
    <rPh sb="152" eb="154">
      <t>ジギョウ</t>
    </rPh>
    <phoneticPr fontId="2"/>
  </si>
  <si>
    <r>
      <rPr>
        <b/>
        <sz val="9"/>
        <rFont val="HG丸ｺﾞｼｯｸM-PRO"/>
        <family val="3"/>
        <charset val="128"/>
      </rPr>
      <t>5月6日、新羽町の一部が緑区に編入（現在の都筑区仲町台一丁目、仲町台二丁目、仲町台三丁目、仲町台五丁目の各一部）</t>
    </r>
    <r>
      <rPr>
        <sz val="9"/>
        <rFont val="HG丸ｺﾞｼｯｸM-PRO"/>
        <family val="3"/>
        <charset val="128"/>
      </rPr>
      <t xml:space="preserve">
5月24日、地下鉄開業（舞岡～戸塚間） 
</t>
    </r>
    <r>
      <rPr>
        <b/>
        <sz val="9"/>
        <rFont val="HG丸ｺﾞｼｯｸM-PRO"/>
        <family val="3"/>
        <charset val="128"/>
      </rPr>
      <t xml:space="preserve">体育指導委員の負担増大に伴い、「横浜さわやかスポーツ」発足
</t>
    </r>
    <r>
      <rPr>
        <sz val="9"/>
        <rFont val="HG丸ｺﾞｼｯｸM-PRO"/>
        <family val="3"/>
        <charset val="128"/>
      </rPr>
      <t>シャフルボード、インディアカ、ペタング、バウンドテニス、チェックボール、ディスクゴルフの横浜さわやかスポーツ６種が誕生する
さわやかスポーツ普及委員会発足（スポーツセンターを事務局として体育指導委員、健康体力づくり指導者、日本体育協会スポーツ指導員、県スポーツリーダー、老人会スポーツ委員で組織）
港北ニュータウンスポーツ広場で、さわやかスポーツフェスティバル開催。細郷市長、子どもから高齢者まで２０００人の区民が参加し、新しいスポーツの普及活動が始まる。
横浜市総合リハビリテーションセンター開設</t>
    </r>
    <rPh sb="5" eb="7">
      <t>ニッパ</t>
    </rPh>
    <rPh sb="7" eb="8">
      <t>チョウ</t>
    </rPh>
    <rPh sb="78" eb="80">
      <t>タイイク</t>
    </rPh>
    <rPh sb="80" eb="82">
      <t>シドウ</t>
    </rPh>
    <rPh sb="82" eb="84">
      <t>イイン</t>
    </rPh>
    <rPh sb="85" eb="87">
      <t>フタン</t>
    </rPh>
    <rPh sb="87" eb="89">
      <t>ゾウダイ</t>
    </rPh>
    <rPh sb="90" eb="91">
      <t>トモナ</t>
    </rPh>
    <rPh sb="94" eb="96">
      <t>ヨコハマ</t>
    </rPh>
    <rPh sb="105" eb="107">
      <t>ホッソク</t>
    </rPh>
    <rPh sb="152" eb="154">
      <t>ヨコハマ</t>
    </rPh>
    <rPh sb="163" eb="164">
      <t>シュ</t>
    </rPh>
    <rPh sb="165" eb="167">
      <t>タンジョウ</t>
    </rPh>
    <rPh sb="178" eb="180">
      <t>フキュウ</t>
    </rPh>
    <rPh sb="180" eb="183">
      <t>イインカイ</t>
    </rPh>
    <rPh sb="183" eb="185">
      <t>ホッソク</t>
    </rPh>
    <rPh sb="195" eb="198">
      <t>ジムキョク</t>
    </rPh>
    <rPh sb="201" eb="203">
      <t>タイイク</t>
    </rPh>
    <rPh sb="203" eb="205">
      <t>シドウ</t>
    </rPh>
    <rPh sb="205" eb="207">
      <t>イイン</t>
    </rPh>
    <rPh sb="208" eb="210">
      <t>ケンコウ</t>
    </rPh>
    <rPh sb="210" eb="212">
      <t>タイリョク</t>
    </rPh>
    <rPh sb="215" eb="218">
      <t>シドウシャ</t>
    </rPh>
    <rPh sb="219" eb="221">
      <t>ニホン</t>
    </rPh>
    <rPh sb="221" eb="223">
      <t>タイイク</t>
    </rPh>
    <rPh sb="223" eb="225">
      <t>キョウカイ</t>
    </rPh>
    <rPh sb="229" eb="232">
      <t>シドウイン</t>
    </rPh>
    <rPh sb="233" eb="234">
      <t>ケン</t>
    </rPh>
    <rPh sb="243" eb="246">
      <t>ロウジンカイ</t>
    </rPh>
    <rPh sb="250" eb="252">
      <t>イイン</t>
    </rPh>
    <rPh sb="253" eb="255">
      <t>ソシキ</t>
    </rPh>
    <rPh sb="257" eb="259">
      <t>コウホク</t>
    </rPh>
    <rPh sb="269" eb="271">
      <t>ヒロバ</t>
    </rPh>
    <rPh sb="288" eb="290">
      <t>カイサイ</t>
    </rPh>
    <rPh sb="291" eb="293">
      <t>サイゴウ</t>
    </rPh>
    <rPh sb="293" eb="295">
      <t>シチョウ</t>
    </rPh>
    <rPh sb="296" eb="297">
      <t>コ</t>
    </rPh>
    <rPh sb="301" eb="304">
      <t>コウレイシャ</t>
    </rPh>
    <rPh sb="310" eb="311">
      <t>ニン</t>
    </rPh>
    <rPh sb="312" eb="314">
      <t>クミン</t>
    </rPh>
    <rPh sb="315" eb="317">
      <t>サンカ</t>
    </rPh>
    <rPh sb="319" eb="320">
      <t>アタラ</t>
    </rPh>
    <rPh sb="327" eb="329">
      <t>フキュウ</t>
    </rPh>
    <rPh sb="329" eb="331">
      <t>カツドウ</t>
    </rPh>
    <rPh sb="332" eb="333">
      <t>ハジ</t>
    </rPh>
    <phoneticPr fontId="5"/>
  </si>
  <si>
    <r>
      <rPr>
        <b/>
        <sz val="9"/>
        <rFont val="HG丸ｺﾞｼｯｸM-PRO"/>
        <family val="3"/>
        <charset val="128"/>
      </rPr>
      <t>新羽丘陵公園竣工</t>
    </r>
    <r>
      <rPr>
        <sz val="9"/>
        <rFont val="HG丸ｺﾞｼｯｸM-PRO"/>
        <family val="3"/>
        <charset val="128"/>
      </rPr>
      <t xml:space="preserve">
2/3横田めぐみさん北朝鮮拉致実名報道
はまっこふれあいスクールはじまる
10月　鶴見、神奈川、西、伊勢佐木、加賀町、寿、大岡、港南、保土ヶ谷、旭、磯子、都筑の12消防団で本市で初めて190人の女性消防団員が任命される。 
篠原地区センター・篠原地域ケアプラザ開設
日本盲導犬協会訓練センター完成
事業所系ゴミ有料化スタート</t>
    </r>
    <rPh sb="0" eb="4">
      <t>ニッパキュウリョウ</t>
    </rPh>
    <rPh sb="4" eb="6">
      <t>コウエン</t>
    </rPh>
    <rPh sb="6" eb="8">
      <t>シュンコウ</t>
    </rPh>
    <rPh sb="12" eb="14">
      <t>ヨコタ</t>
    </rPh>
    <rPh sb="19" eb="22">
      <t>キタチョウセン</t>
    </rPh>
    <rPh sb="22" eb="24">
      <t>ラチ</t>
    </rPh>
    <rPh sb="24" eb="26">
      <t>ジツメイ</t>
    </rPh>
    <rPh sb="26" eb="28">
      <t>ホウドウ</t>
    </rPh>
    <phoneticPr fontId="14"/>
  </si>
  <si>
    <r>
      <rPr>
        <b/>
        <sz val="9"/>
        <rFont val="HG丸ｺﾞｼｯｸM-PRO"/>
        <family val="3"/>
        <charset val="128"/>
      </rPr>
      <t>民生委員法・児童福祉法等7法改正、社会福祉法制定（社会福祉事業法を改正）（名誉職規定削除、民児協総務は「会長」と呼称変更、等）</t>
    </r>
    <r>
      <rPr>
        <sz val="9"/>
        <rFont val="HG丸ｺﾞｼｯｸM-PRO"/>
        <family val="3"/>
        <charset val="128"/>
      </rPr>
      <t xml:space="preserve">
介護保険制度施行　児童虐待防止法施行 
平成12年10月　女性消防団員の当初採用予定の最終年度であり、140人増員の条例定数の改定を行い、現在10月1日採用を予定。これにより、女性消防団員は累計650人となる。 
高田地域ケアプラザ、下田地域ケアプラザ、大豆戸地域ケアセンター(現大豆戸地域ケアプラザ)、下田ショートステイセンター開館
港北国際交流ラウンジ開館</t>
    </r>
    <phoneticPr fontId="3"/>
  </si>
  <si>
    <r>
      <rPr>
        <b/>
        <sz val="9"/>
        <rFont val="HG丸ｺﾞｼｯｸM-PRO"/>
        <family val="3"/>
        <charset val="128"/>
      </rPr>
      <t>クリオ新横浜北自治会が誕生
3月31日　金子米太郎氏　連合町内会長を退任
4月1日　塩山良三氏　連合町内会長に就任</t>
    </r>
    <r>
      <rPr>
        <sz val="9"/>
        <rFont val="HG丸ｺﾞｼｯｸM-PRO"/>
        <family val="3"/>
        <charset val="128"/>
      </rPr>
      <t xml:space="preserve">
港北区役所の屋上緑化が完成
新横浜夢オアシス(鶴見川多目的遊水地)運用開始</t>
    </r>
    <rPh sb="58" eb="60">
      <t>コウホク</t>
    </rPh>
    <phoneticPr fontId="14"/>
  </si>
  <si>
    <r>
      <t xml:space="preserve">1月31日、住居表示の実施に伴い、新羽町南部の一部から北新横浜一丁目、北新横浜二丁目を新設し、一部を太尾町に編入
障害者自立支援法成立 
</t>
    </r>
    <r>
      <rPr>
        <b/>
        <sz val="9"/>
        <rFont val="HG丸ｺﾞｼｯｸM-PRO"/>
        <family val="3"/>
        <charset val="128"/>
      </rPr>
      <t>新羽小学校の卒業記念植樹が始まる</t>
    </r>
    <r>
      <rPr>
        <sz val="9"/>
        <rFont val="HG丸ｺﾞｼｯｸM-PRO"/>
        <family val="3"/>
        <charset val="128"/>
      </rPr>
      <t xml:space="preserve">
港北区ふるさとサポート事業開始
港北AAA(港北安全・安心まちづくり協議会)発足</t>
    </r>
    <rPh sb="17" eb="19">
      <t>ニッパ</t>
    </rPh>
    <rPh sb="19" eb="20">
      <t>チョウ</t>
    </rPh>
    <rPh sb="86" eb="89">
      <t>コウホクク</t>
    </rPh>
    <phoneticPr fontId="3"/>
  </si>
  <si>
    <r>
      <rPr>
        <b/>
        <sz val="9"/>
        <rFont val="HG丸ｺﾞｼｯｸM-PRO"/>
        <family val="3"/>
        <charset val="128"/>
      </rPr>
      <t>10月　新羽町自治会、新羽地区体育指導委員連絡協議会でgooブログを開設しインターネットを利用した地域の情報発信試行</t>
    </r>
    <r>
      <rPr>
        <sz val="9"/>
        <rFont val="HG丸ｺﾞｼｯｸM-PRO"/>
        <family val="3"/>
        <charset val="128"/>
      </rPr>
      <t xml:space="preserve">
横浜市地域福祉保健計画(FFF)事業スタート
「横浜市学校開放あり方検討委員会」を設置、これからの時代に即した学校開放のあり方について提言を受ける</t>
    </r>
    <rPh sb="59" eb="62">
      <t>ヨコハマシ</t>
    </rPh>
    <phoneticPr fontId="7"/>
  </si>
  <si>
    <r>
      <t xml:space="preserve">民生委員制度創設90周年 
3月18日 ICカード利用開始
</t>
    </r>
    <r>
      <rPr>
        <b/>
        <sz val="9"/>
        <rFont val="HG丸ｺﾞｼｯｸM-PRO"/>
        <family val="3"/>
        <charset val="128"/>
      </rPr>
      <t xml:space="preserve">6月17日鶴見川舟運復活プロジェクト（仮題）検討会発足
</t>
    </r>
    <r>
      <rPr>
        <sz val="9"/>
        <rFont val="HG丸ｺﾞｼｯｸM-PRO"/>
        <family val="3"/>
        <charset val="128"/>
      </rPr>
      <t>港北区内小学校で緑のカーテン事業を実施
港北区内初のオートモール複合型大型商業施設が師岡町にオープン
日吉本町地域ケアプラザ開館
「横浜市学校開放あり方検討委員会」の提言を受け、学校開放の新たな仕組みとして「クラブ型組織の運営する学校開放」へ４か年をかけて移行</t>
    </r>
    <rPh sb="31" eb="32">
      <t>ガツ</t>
    </rPh>
    <rPh sb="34" eb="35">
      <t>ニチ</t>
    </rPh>
    <rPh sb="35" eb="38">
      <t>ツルミガワ</t>
    </rPh>
    <rPh sb="38" eb="40">
      <t>フナウン</t>
    </rPh>
    <rPh sb="40" eb="42">
      <t>フッカツ</t>
    </rPh>
    <rPh sb="49" eb="51">
      <t>カダイ</t>
    </rPh>
    <rPh sb="52" eb="54">
      <t>ケントウ</t>
    </rPh>
    <rPh sb="54" eb="55">
      <t>カイ</t>
    </rPh>
    <rPh sb="55" eb="57">
      <t>ホッソク</t>
    </rPh>
    <rPh sb="58" eb="60">
      <t>コウホク</t>
    </rPh>
    <rPh sb="78" eb="80">
      <t>コウホク</t>
    </rPh>
    <phoneticPr fontId="3"/>
  </si>
  <si>
    <r>
      <t xml:space="preserve">神奈川県青少年保護育成条例改正
青少年指導員が規定位置づけられる
横浜市体育指導委員規則　平成22年3月31日規則第29号　規則施工後最後に任命する体育指導委員の任期
</t>
    </r>
    <r>
      <rPr>
        <b/>
        <sz val="9"/>
        <rFont val="HG丸ｺﾞｼｯｸM-PRO"/>
        <family val="3"/>
        <charset val="128"/>
      </rPr>
      <t>6月1日　新羽町のメールアドレスを取得して、e-mailによる情報の共有を開始</t>
    </r>
    <rPh sb="13" eb="15">
      <t>カイセイ</t>
    </rPh>
    <rPh sb="23" eb="25">
      <t>キテイ</t>
    </rPh>
    <rPh sb="25" eb="27">
      <t>イチ</t>
    </rPh>
    <rPh sb="33" eb="36">
      <t>ヨコハマシ</t>
    </rPh>
    <rPh sb="36" eb="38">
      <t>タイイク</t>
    </rPh>
    <rPh sb="38" eb="40">
      <t>シドウ</t>
    </rPh>
    <rPh sb="40" eb="42">
      <t>イイン</t>
    </rPh>
    <rPh sb="42" eb="44">
      <t>キソク</t>
    </rPh>
    <rPh sb="45" eb="47">
      <t>ヘイセイ</t>
    </rPh>
    <rPh sb="49" eb="50">
      <t>ネン</t>
    </rPh>
    <rPh sb="51" eb="52">
      <t>ガツ</t>
    </rPh>
    <rPh sb="54" eb="55">
      <t>ニチ</t>
    </rPh>
    <rPh sb="55" eb="57">
      <t>キソク</t>
    </rPh>
    <rPh sb="57" eb="58">
      <t>ダイ</t>
    </rPh>
    <rPh sb="60" eb="61">
      <t>ゴウ</t>
    </rPh>
    <rPh sb="62" eb="64">
      <t>キソク</t>
    </rPh>
    <rPh sb="64" eb="67">
      <t>セコウゴ</t>
    </rPh>
    <rPh sb="67" eb="69">
      <t>サイゴ</t>
    </rPh>
    <rPh sb="70" eb="72">
      <t>ニンメイ</t>
    </rPh>
    <rPh sb="74" eb="76">
      <t>タイイク</t>
    </rPh>
    <rPh sb="76" eb="78">
      <t>シドウ</t>
    </rPh>
    <rPh sb="78" eb="80">
      <t>イイン</t>
    </rPh>
    <rPh sb="81" eb="83">
      <t>ニンキ</t>
    </rPh>
    <phoneticPr fontId="14"/>
  </si>
  <si>
    <r>
      <t xml:space="preserve">3月15日　横浜マラソン2015　フルマラソンにリニューアル（※後日距離不足が判明）
丘陵公園愛護会が国土交通大臣表彰受賞
</t>
    </r>
    <r>
      <rPr>
        <b/>
        <sz val="9"/>
        <rFont val="HG丸ｺﾞｼｯｸM-PRO"/>
        <family val="3"/>
        <charset val="128"/>
      </rPr>
      <t>4月01日　新羽町ホームページに独自コンテンツとして新羽町連合町内会役員の紹介を掲出
5月01日　新羽町ホームページに地域で活動する委員、団体の紹介を掲出（消防団、民生児童委員、スポーツ推進委員、青少年指導員など）
新羽町ホームーページに神輿会、ケアプラザなど関係団体のリンクを掲出
7/20　舟運プロジェクト２号艇「たちばな」、１号艇「舟運丸」鶴見川舟運検証実施</t>
    </r>
    <rPh sb="1" eb="2">
      <t>ガツ</t>
    </rPh>
    <rPh sb="4" eb="5">
      <t>ニチ</t>
    </rPh>
    <rPh sb="6" eb="8">
      <t>ヨコハマ</t>
    </rPh>
    <rPh sb="32" eb="34">
      <t>ゴジツ</t>
    </rPh>
    <rPh sb="34" eb="36">
      <t>キョリ</t>
    </rPh>
    <rPh sb="36" eb="38">
      <t>フソク</t>
    </rPh>
    <rPh sb="39" eb="41">
      <t>ハンメイ</t>
    </rPh>
    <rPh sb="170" eb="173">
      <t>ニッパチョウ</t>
    </rPh>
    <rPh sb="181" eb="184">
      <t>ミコシカイ</t>
    </rPh>
    <rPh sb="192" eb="194">
      <t>カンケイ</t>
    </rPh>
    <rPh sb="194" eb="196">
      <t>ダンタイ</t>
    </rPh>
    <rPh sb="201" eb="203">
      <t>ケイシュツ</t>
    </rPh>
    <rPh sb="209" eb="210">
      <t>フナ</t>
    </rPh>
    <rPh sb="210" eb="211">
      <t>ウン</t>
    </rPh>
    <rPh sb="218" eb="219">
      <t>ゴウ</t>
    </rPh>
    <rPh sb="219" eb="220">
      <t>テイ</t>
    </rPh>
    <rPh sb="228" eb="229">
      <t>ゴウ</t>
    </rPh>
    <rPh sb="229" eb="230">
      <t>テイ</t>
    </rPh>
    <rPh sb="231" eb="232">
      <t>フナ</t>
    </rPh>
    <rPh sb="232" eb="233">
      <t>ウン</t>
    </rPh>
    <rPh sb="233" eb="234">
      <t>マル</t>
    </rPh>
    <rPh sb="235" eb="237">
      <t>ツルミ</t>
    </rPh>
    <rPh sb="237" eb="238">
      <t>ガワ</t>
    </rPh>
    <rPh sb="238" eb="239">
      <t>フナ</t>
    </rPh>
    <rPh sb="239" eb="240">
      <t>ウン</t>
    </rPh>
    <rPh sb="240" eb="242">
      <t>ケンショウ</t>
    </rPh>
    <rPh sb="242" eb="244">
      <t>ジッシ</t>
    </rPh>
    <phoneticPr fontId="7"/>
  </si>
  <si>
    <r>
      <t xml:space="preserve">3月13日　横浜マラソン2016
2月14日　16日熊本地震
</t>
    </r>
    <r>
      <rPr>
        <b/>
        <sz val="9"/>
        <rFont val="HG丸ｺﾞｼｯｸM-PRO"/>
        <family val="3"/>
        <charset val="128"/>
      </rPr>
      <t>3月1日　新羽町のホームページに連合町内会関連役員の紹介掲出開始</t>
    </r>
    <r>
      <rPr>
        <sz val="9"/>
        <rFont val="HG丸ｺﾞｼｯｸM-PRO"/>
        <family val="3"/>
        <charset val="128"/>
      </rPr>
      <t xml:space="preserve">
3月31日　第２期港北区地域福祉保健計画終了
4月1日　第３期港北区地域福祉保健計画開始
</t>
    </r>
    <r>
      <rPr>
        <b/>
        <sz val="9"/>
        <rFont val="HG丸ｺﾞｼｯｸM-PRO"/>
        <family val="3"/>
        <charset val="128"/>
      </rPr>
      <t>5月　「鶴見川の舟運文化と夢見る仲間たち」（鶴見川舟運復活プロジェクト）発行
5月27日　ひっとプラン情報発信部会において、地域イベントカレンダーとホームページ等ＩＣＴを使ったデジタルによる情報発信を活動の２翼として推進することとなる
6月16日　「港北区自治会町内会活動のしおり」の改訂を機に新羽町ホームページに掲載　港北区連合町内会へリンク</t>
    </r>
    <rPh sb="1" eb="2">
      <t>ガツ</t>
    </rPh>
    <rPh sb="4" eb="5">
      <t>ニチ</t>
    </rPh>
    <rPh sb="18" eb="19">
      <t>ガツ</t>
    </rPh>
    <rPh sb="21" eb="22">
      <t>ニチ</t>
    </rPh>
    <rPh sb="25" eb="26">
      <t>ニチ</t>
    </rPh>
    <rPh sb="32" eb="33">
      <t>ガツ</t>
    </rPh>
    <rPh sb="34" eb="35">
      <t>ニチ</t>
    </rPh>
    <rPh sb="65" eb="66">
      <t>ガツ</t>
    </rPh>
    <rPh sb="68" eb="69">
      <t>ニチ</t>
    </rPh>
    <rPh sb="88" eb="89">
      <t>ガツ</t>
    </rPh>
    <rPh sb="90" eb="91">
      <t>ニチ</t>
    </rPh>
    <rPh sb="149" eb="150">
      <t>ガツ</t>
    </rPh>
    <rPh sb="152" eb="153">
      <t>ニチ</t>
    </rPh>
    <rPh sb="228" eb="229">
      <t>ガツ</t>
    </rPh>
    <rPh sb="231" eb="232">
      <t>ニチ</t>
    </rPh>
    <phoneticPr fontId="7"/>
  </si>
  <si>
    <r>
      <rPr>
        <b/>
        <sz val="9"/>
        <rFont val="HG丸ｺﾞｼｯｸM-PRO"/>
        <family val="3"/>
        <charset val="128"/>
      </rPr>
      <t>4月18日、東急バス新羽営業所が開設</t>
    </r>
    <r>
      <rPr>
        <sz val="9"/>
        <rFont val="HG丸ｺﾞｼｯｸM-PRO"/>
        <family val="3"/>
        <charset val="128"/>
      </rPr>
      <t xml:space="preserve">
6月鶴見川水害　床上浸水5496戸、床下浸水16991戸
清掃局(現資源循環局)港北事務所開設
下水道局(現環境創造局)太尾ポンプ場運転開始</t>
    </r>
    <rPh sb="20" eb="21">
      <t>ガツ</t>
    </rPh>
    <rPh sb="21" eb="24">
      <t>ツルミガワ</t>
    </rPh>
    <rPh sb="24" eb="26">
      <t>スイガイ</t>
    </rPh>
    <rPh sb="27" eb="29">
      <t>ユカウエ</t>
    </rPh>
    <rPh sb="29" eb="31">
      <t>シンスイ</t>
    </rPh>
    <rPh sb="35" eb="36">
      <t>コ</t>
    </rPh>
    <rPh sb="37" eb="39">
      <t>ユカシタ</t>
    </rPh>
    <rPh sb="39" eb="41">
      <t>シンスイ</t>
    </rPh>
    <rPh sb="46" eb="47">
      <t>コ</t>
    </rPh>
    <phoneticPr fontId="7"/>
  </si>
  <si>
    <r>
      <rPr>
        <b/>
        <sz val="9"/>
        <rFont val="HG丸ｺﾞｼｯｸM-PRO"/>
        <family val="3"/>
        <charset val="128"/>
      </rPr>
      <t xml:space="preserve">3月31日　中山幹夫氏、新羽地区体育指導委員連絡協議会会長を退任
4月1日　和田国紘氏、新羽地区体育指導委員連絡協議会会長に就任
</t>
    </r>
    <r>
      <rPr>
        <sz val="9"/>
        <rFont val="HG丸ｺﾞｼｯｸM-PRO"/>
        <family val="3"/>
        <charset val="128"/>
      </rPr>
      <t>横浜市営地下鉄の延伸が決まる
第一回横浜市青少年指導員大会開催
「よこはま21世紀プラン」を策定
交通局港北営業所開設
新田地区センター開館
学校の機械警備化が始まる。（39 校）</t>
    </r>
    <rPh sb="6" eb="8">
      <t>ナカヤマ</t>
    </rPh>
    <rPh sb="8" eb="11">
      <t>ミキオシ</t>
    </rPh>
    <rPh sb="65" eb="67">
      <t>ヨコハマ</t>
    </rPh>
    <rPh sb="67" eb="69">
      <t>シエイ</t>
    </rPh>
    <rPh sb="69" eb="72">
      <t>チカテツ</t>
    </rPh>
    <rPh sb="73" eb="75">
      <t>エンシン</t>
    </rPh>
    <rPh sb="76" eb="77">
      <t>キ</t>
    </rPh>
    <rPh sb="80" eb="81">
      <t>ダイ</t>
    </rPh>
    <rPh sb="81" eb="83">
      <t>イッカイ</t>
    </rPh>
    <rPh sb="83" eb="86">
      <t>ヨコハマシ</t>
    </rPh>
    <rPh sb="86" eb="89">
      <t>セイショウネン</t>
    </rPh>
    <rPh sb="89" eb="92">
      <t>シドウイン</t>
    </rPh>
    <rPh sb="92" eb="94">
      <t>タイカイ</t>
    </rPh>
    <rPh sb="94" eb="96">
      <t>カイサイ</t>
    </rPh>
    <rPh sb="136" eb="138">
      <t>ガッコウ</t>
    </rPh>
    <phoneticPr fontId="7"/>
  </si>
  <si>
    <r>
      <t xml:space="preserve">2月　みなとみらい線開業
</t>
    </r>
    <r>
      <rPr>
        <b/>
        <sz val="9"/>
        <rFont val="HG丸ｺﾞｼｯｸM-PRO"/>
        <family val="3"/>
        <charset val="128"/>
      </rPr>
      <t xml:space="preserve">3月31日　大森洋一氏、新羽地区青少年指導員協議会会長を退任
4月1日　磯部秀夫氏、新羽地区青少年指導員協議会会長に就任
</t>
    </r>
    <r>
      <rPr>
        <sz val="9"/>
        <rFont val="HG丸ｺﾞｼｯｸM-PRO"/>
        <family val="3"/>
        <charset val="128"/>
      </rPr>
      <t>城郷小机地区センター・城郷小机地域ケアプラザ開館
学校開放活性化モデル事業を実施する。（３校）</t>
    </r>
    <rPh sb="1" eb="2">
      <t>ガツ</t>
    </rPh>
    <rPh sb="19" eb="21">
      <t>オオモリ</t>
    </rPh>
    <rPh sb="21" eb="23">
      <t>ヨウイチ</t>
    </rPh>
    <rPh sb="49" eb="51">
      <t>イソベ</t>
    </rPh>
    <rPh sb="51" eb="53">
      <t>ヒデオ</t>
    </rPh>
    <rPh sb="59" eb="62">
      <t>セイショウネン</t>
    </rPh>
    <rPh sb="62" eb="65">
      <t>シドウイン</t>
    </rPh>
    <rPh sb="65" eb="68">
      <t>キョウギカイ</t>
    </rPh>
    <phoneticPr fontId="3"/>
  </si>
  <si>
    <t>2月17日 地下鉄新羽車両基地開設
3月31日　飯島正夫氏、新羽地区青少年指導員協議会会長を退任
4月1日　中山文雄氏、新羽地区青少年指導員協議会会長に就任</t>
    <rPh sb="24" eb="26">
      <t>イイジマ</t>
    </rPh>
    <rPh sb="26" eb="28">
      <t>マサオ</t>
    </rPh>
    <rPh sb="54" eb="56">
      <t>ナカヤマ</t>
    </rPh>
    <rPh sb="56" eb="58">
      <t>フミオ</t>
    </rPh>
    <rPh sb="64" eb="67">
      <t>セイショウネン</t>
    </rPh>
    <rPh sb="67" eb="70">
      <t>シドウイン</t>
    </rPh>
    <phoneticPr fontId="3"/>
  </si>
  <si>
    <r>
      <rPr>
        <b/>
        <sz val="9"/>
        <rFont val="HG丸ｺﾞｼｯｸM-PRO"/>
        <family val="3"/>
        <charset val="128"/>
      </rPr>
      <t xml:space="preserve">3月31日　永井喜男氏、新羽地区青少年指導員協議会会長を退任
4月1日　飯島正夫氏、新羽地区青少年指導員協議会会長に就任
2月29日、住居表示の実施に伴い、新羽町の一部を新栄町に編入
10月、北新羽杉山神社神輿保存会設立
</t>
    </r>
    <r>
      <rPr>
        <sz val="9"/>
        <rFont val="HG丸ｺﾞｼｯｸM-PRO"/>
        <family val="3"/>
        <charset val="128"/>
      </rPr>
      <t>区役所に障害学習推進担当課長、担当係長が配置され、生涯学習体制の確立に取り組む
スポーツ振興審議会の報告
町内会連合会、青少年指導員、子ども会、ＰＴＡ連絡会等の地域組織の協力を得てさわやかスポーツの普及活動を推進
丘陵公園愛護会スタート
排水路に下水を敷設して埋立、新田緑道完成
各区で市政100周年記念事業地域イベントが開催される
港北区シンボルマーク制定
横浜線全線複線化
「横浜市生涯学習基本構想」を策定する。
 コミュニティ・スクールの展開に向けた提言（横浜市コミュニティ・スクール研究会）
海の公園･海水浴場がオープン
金沢動物園が開園</t>
    </r>
    <rPh sb="78" eb="80">
      <t>ニッパ</t>
    </rPh>
    <rPh sb="80" eb="81">
      <t>チョウ</t>
    </rPh>
    <rPh sb="94" eb="95">
      <t>ガツ</t>
    </rPh>
    <rPh sb="96" eb="97">
      <t>キタ</t>
    </rPh>
    <rPh sb="97" eb="99">
      <t>ニッパ</t>
    </rPh>
    <rPh sb="99" eb="101">
      <t>スギヤマ</t>
    </rPh>
    <rPh sb="101" eb="103">
      <t>ジンジャ</t>
    </rPh>
    <rPh sb="103" eb="105">
      <t>ミコシ</t>
    </rPh>
    <rPh sb="105" eb="107">
      <t>ホゾン</t>
    </rPh>
    <rPh sb="107" eb="108">
      <t>カイ</t>
    </rPh>
    <rPh sb="108" eb="110">
      <t>セツリツ</t>
    </rPh>
    <rPh sb="111" eb="114">
      <t>クヤクショ</t>
    </rPh>
    <rPh sb="115" eb="117">
      <t>ショウガイ</t>
    </rPh>
    <rPh sb="117" eb="119">
      <t>ガクシュウ</t>
    </rPh>
    <rPh sb="119" eb="121">
      <t>スイシン</t>
    </rPh>
    <rPh sb="121" eb="123">
      <t>タントウ</t>
    </rPh>
    <rPh sb="123" eb="125">
      <t>カチョウ</t>
    </rPh>
    <rPh sb="126" eb="128">
      <t>タントウ</t>
    </rPh>
    <rPh sb="128" eb="129">
      <t>カカリ</t>
    </rPh>
    <rPh sb="129" eb="130">
      <t>チョウ</t>
    </rPh>
    <rPh sb="131" eb="133">
      <t>ハイチ</t>
    </rPh>
    <rPh sb="136" eb="138">
      <t>ショウガイ</t>
    </rPh>
    <rPh sb="138" eb="140">
      <t>ガクシュウ</t>
    </rPh>
    <rPh sb="140" eb="142">
      <t>タイセイ</t>
    </rPh>
    <rPh sb="143" eb="145">
      <t>カクリツ</t>
    </rPh>
    <rPh sb="146" eb="147">
      <t>ト</t>
    </rPh>
    <rPh sb="148" eb="149">
      <t>ク</t>
    </rPh>
    <rPh sb="155" eb="157">
      <t>シンコウ</t>
    </rPh>
    <rPh sb="157" eb="160">
      <t>シンギカイ</t>
    </rPh>
    <rPh sb="161" eb="163">
      <t>ホウコク</t>
    </rPh>
    <rPh sb="164" eb="166">
      <t>チョウナイ</t>
    </rPh>
    <rPh sb="166" eb="167">
      <t>カイ</t>
    </rPh>
    <rPh sb="167" eb="170">
      <t>レンゴウカイ</t>
    </rPh>
    <rPh sb="171" eb="174">
      <t>セイショウネン</t>
    </rPh>
    <rPh sb="174" eb="177">
      <t>シドウイン</t>
    </rPh>
    <rPh sb="178" eb="179">
      <t>コ</t>
    </rPh>
    <rPh sb="181" eb="182">
      <t>カイ</t>
    </rPh>
    <rPh sb="186" eb="189">
      <t>レンラクカイ</t>
    </rPh>
    <rPh sb="189" eb="190">
      <t>トウ</t>
    </rPh>
    <rPh sb="191" eb="193">
      <t>チイキ</t>
    </rPh>
    <rPh sb="193" eb="195">
      <t>ソシキ</t>
    </rPh>
    <rPh sb="196" eb="198">
      <t>キョウリョク</t>
    </rPh>
    <rPh sb="199" eb="200">
      <t>エ</t>
    </rPh>
    <rPh sb="210" eb="212">
      <t>フキュウ</t>
    </rPh>
    <rPh sb="212" eb="214">
      <t>カツドウ</t>
    </rPh>
    <rPh sb="215" eb="217">
      <t>スイシン</t>
    </rPh>
    <rPh sb="230" eb="233">
      <t>ハイスイロ</t>
    </rPh>
    <rPh sb="234" eb="236">
      <t>ゲスイ</t>
    </rPh>
    <rPh sb="237" eb="239">
      <t>フセツ</t>
    </rPh>
    <rPh sb="241" eb="243">
      <t>ウメタテ</t>
    </rPh>
    <rPh sb="244" eb="246">
      <t>ニッタ</t>
    </rPh>
    <rPh sb="246" eb="248">
      <t>リョクドウ</t>
    </rPh>
    <rPh sb="248" eb="250">
      <t>カンセイ</t>
    </rPh>
    <phoneticPr fontId="5"/>
  </si>
  <si>
    <r>
      <rPr>
        <b/>
        <sz val="9"/>
        <rFont val="HG丸ｺﾞｼｯｸM-PRO"/>
        <family val="3"/>
        <charset val="128"/>
      </rPr>
      <t>新田地区連合町内会から分かれて、新羽町連合町内会、新吉田地区連合町内会が発足。初代連合町内会長に長澤茂氏就任
新羽地区体育指導委員連絡協議会発足　中山幹夫氏が初代会長に就任
横浜市青少年指導員連絡協議会発足　永井喜男氏が新羽地区青少年指導員協議会会長に就任（確かな情報ではありません。ご存じの方がおりましたらご教授ください。）　</t>
    </r>
    <r>
      <rPr>
        <sz val="9"/>
        <rFont val="HG丸ｺﾞｼｯｸM-PRO"/>
        <family val="3"/>
        <charset val="128"/>
      </rPr>
      <t xml:space="preserve">
根岸線全線（洋光台・大船間）開通
港北ニュータウン基本計画発表
市内初の老人福祉センター菊名寿楽荘開設</t>
    </r>
    <rPh sb="0" eb="2">
      <t>ニッタ</t>
    </rPh>
    <rPh sb="2" eb="4">
      <t>チク</t>
    </rPh>
    <rPh sb="4" eb="6">
      <t>レンゴウ</t>
    </rPh>
    <rPh sb="6" eb="8">
      <t>チョウナイ</t>
    </rPh>
    <rPh sb="8" eb="9">
      <t>カイ</t>
    </rPh>
    <rPh sb="11" eb="12">
      <t>ワ</t>
    </rPh>
    <rPh sb="16" eb="18">
      <t>ニッパ</t>
    </rPh>
    <rPh sb="18" eb="19">
      <t>チョウ</t>
    </rPh>
    <rPh sb="19" eb="21">
      <t>レンゴウ</t>
    </rPh>
    <rPh sb="21" eb="23">
      <t>チョウナイ</t>
    </rPh>
    <rPh sb="23" eb="24">
      <t>カイ</t>
    </rPh>
    <rPh sb="25" eb="26">
      <t>シン</t>
    </rPh>
    <rPh sb="26" eb="28">
      <t>ヨシダ</t>
    </rPh>
    <rPh sb="28" eb="30">
      <t>チク</t>
    </rPh>
    <rPh sb="30" eb="32">
      <t>レンゴウ</t>
    </rPh>
    <rPh sb="32" eb="34">
      <t>チョウナイ</t>
    </rPh>
    <rPh sb="34" eb="35">
      <t>カイ</t>
    </rPh>
    <rPh sb="36" eb="38">
      <t>ホッソク</t>
    </rPh>
    <rPh sb="39" eb="41">
      <t>ショダイ</t>
    </rPh>
    <rPh sb="41" eb="43">
      <t>レンゴウ</t>
    </rPh>
    <rPh sb="43" eb="45">
      <t>チョウナイ</t>
    </rPh>
    <rPh sb="45" eb="47">
      <t>カイチョウ</t>
    </rPh>
    <rPh sb="48" eb="50">
      <t>ナガサワ</t>
    </rPh>
    <rPh sb="50" eb="52">
      <t>シゲルシ</t>
    </rPh>
    <rPh sb="52" eb="54">
      <t>シュウニン</t>
    </rPh>
    <rPh sb="73" eb="75">
      <t>ナカヤマ</t>
    </rPh>
    <rPh sb="75" eb="78">
      <t>ミキオシ</t>
    </rPh>
    <rPh sb="79" eb="81">
      <t>ショダイ</t>
    </rPh>
    <rPh sb="81" eb="83">
      <t>カイチョウ</t>
    </rPh>
    <rPh sb="84" eb="86">
      <t>シュウニン</t>
    </rPh>
    <rPh sb="87" eb="90">
      <t>ヨコハマシ</t>
    </rPh>
    <rPh sb="90" eb="93">
      <t>セイショウネン</t>
    </rPh>
    <rPh sb="93" eb="96">
      <t>シドウイン</t>
    </rPh>
    <rPh sb="96" eb="98">
      <t>レンラク</t>
    </rPh>
    <rPh sb="98" eb="101">
      <t>キョウギカイ</t>
    </rPh>
    <rPh sb="101" eb="103">
      <t>ホッソク</t>
    </rPh>
    <rPh sb="108" eb="109">
      <t>シ</t>
    </rPh>
    <rPh sb="126" eb="128">
      <t>シュウニン</t>
    </rPh>
    <rPh sb="129" eb="130">
      <t>タシ</t>
    </rPh>
    <rPh sb="132" eb="134">
      <t>ジョウホウ</t>
    </rPh>
    <rPh sb="143" eb="144">
      <t>ゾン</t>
    </rPh>
    <rPh sb="146" eb="147">
      <t>カタ</t>
    </rPh>
    <rPh sb="155" eb="157">
      <t>キョウジュ</t>
    </rPh>
    <phoneticPr fontId="14"/>
  </si>
  <si>
    <r>
      <rPr>
        <b/>
        <sz val="9"/>
        <rFont val="HG丸ｺﾞｼｯｸM-PRO"/>
        <family val="3"/>
        <charset val="128"/>
      </rPr>
      <t xml:space="preserve">3月31日　高橋稔氏　新羽地区青少年指導員協議会会長を退任
4月1日　豊岡修氏　新羽地区青少年指導員協議会会長に就任
4月18日　新羽地域ケアプラザ・横浜市新羽コミュニティハウス開所　建設報告会（初代所長：水村志津子）
</t>
    </r>
    <r>
      <rPr>
        <sz val="9"/>
        <rFont val="HG丸ｺﾞｼｯｸM-PRO"/>
        <family val="3"/>
        <charset val="128"/>
      </rPr>
      <t>新横浜駅開業50周年</t>
    </r>
    <rPh sb="6" eb="8">
      <t>タカハシ</t>
    </rPh>
    <rPh sb="8" eb="9">
      <t>ミノル</t>
    </rPh>
    <rPh sb="31" eb="32">
      <t>ガツ</t>
    </rPh>
    <rPh sb="33" eb="34">
      <t>ニチ</t>
    </rPh>
    <rPh sb="35" eb="37">
      <t>トヨオカ</t>
    </rPh>
    <rPh sb="37" eb="39">
      <t>オサムシ</t>
    </rPh>
    <rPh sb="56" eb="58">
      <t>シュウニン</t>
    </rPh>
    <rPh sb="60" eb="61">
      <t>ガツ</t>
    </rPh>
    <rPh sb="63" eb="64">
      <t>ニチニッパチイキヨコハマシニッパカイショケンセツホウコクカイショダイショチョウミズムラシヅコ</t>
    </rPh>
    <phoneticPr fontId="14"/>
  </si>
  <si>
    <r>
      <rPr>
        <b/>
        <sz val="9"/>
        <rFont val="HG丸ｺﾞｼｯｸM-PRO"/>
        <family val="3"/>
        <charset val="128"/>
      </rPr>
      <t xml:space="preserve">3月31日　川向隆次氏　新羽地区体育指導委員連絡協議会会長を退任
4月1日　港北区制70周年・新羽町設置70周年
4月1日　小松賢吉氏　新羽地区体育指導委員連絡協議会会長に就任
住居表示の実施に伴い、新羽町の一部を大倉山七丁目に編入し、太尾町の一部を新羽町に編入
</t>
    </r>
    <r>
      <rPr>
        <sz val="9"/>
        <rFont val="HG丸ｺﾞｼｯｸM-PRO"/>
        <family val="3"/>
        <charset val="128"/>
      </rPr>
      <t xml:space="preserve">開国博Ｙ１５０が開催される（4月～9月）
5月1日　google、yahooで新羽町のアカウントを取得し、地域行事の予定についてカレンダーでの共有を試行開始
</t>
    </r>
    <r>
      <rPr>
        <b/>
        <sz val="9"/>
        <rFont val="HG丸ｺﾞｼｯｸM-PRO"/>
        <family val="3"/>
        <charset val="128"/>
      </rPr>
      <t>8月8日　新羽地区体育指導委員連絡協議会の運営及び活動に関する規約施行
10月　第36回新羽地区健民祭実施を機に、中山幹夫連合町内会長よりインターネットを使った新羽地区の情報発信ができないか検討するようスポーツ推進委員連絡協議会会長、書記に指示
12月　新羽町自治会で実施していたgooブログに新羽地区全域の情報を掲載して連合町内会としてデジタルコンテンツによる情報発信試行開始</t>
    </r>
    <r>
      <rPr>
        <sz val="9"/>
        <rFont val="HG丸ｺﾞｼｯｸM-PRO"/>
        <family val="3"/>
        <charset val="128"/>
      </rPr>
      <t xml:space="preserve">
</t>
    </r>
    <r>
      <rPr>
        <b/>
        <sz val="9"/>
        <rFont val="HG丸ｺﾞｼｯｸM-PRO"/>
        <family val="3"/>
        <charset val="128"/>
      </rPr>
      <t>新羽町新吉田町せせらぎ緑道延長整備完了</t>
    </r>
    <r>
      <rPr>
        <sz val="9"/>
        <rFont val="HG丸ｺﾞｼｯｸM-PRO"/>
        <family val="3"/>
        <charset val="128"/>
      </rPr>
      <t xml:space="preserve">
</t>
    </r>
    <r>
      <rPr>
        <b/>
        <sz val="9"/>
        <rFont val="HG丸ｺﾞｼｯｸM-PRO"/>
        <family val="3"/>
        <charset val="128"/>
      </rPr>
      <t xml:space="preserve">新田新道が延伸される
</t>
    </r>
    <r>
      <rPr>
        <sz val="9"/>
        <rFont val="HG丸ｺﾞｼｯｸM-PRO"/>
        <family val="3"/>
        <charset val="128"/>
      </rPr>
      <t>港北区生活支援センター開館</t>
    </r>
    <rPh sb="34" eb="35">
      <t>ガツ</t>
    </rPh>
    <rPh sb="36" eb="37">
      <t>ニチ</t>
    </rPh>
    <rPh sb="62" eb="64">
      <t>コマツ</t>
    </rPh>
    <rPh sb="64" eb="66">
      <t>ケンキチ</t>
    </rPh>
    <rPh sb="66" eb="67">
      <t>シ</t>
    </rPh>
    <rPh sb="100" eb="102">
      <t>ニッパ</t>
    </rPh>
    <rPh sb="102" eb="103">
      <t>チョウ</t>
    </rPh>
    <rPh sb="249" eb="250">
      <t>ガツ</t>
    </rPh>
    <rPh sb="336" eb="337">
      <t>ガツ</t>
    </rPh>
    <rPh sb="372" eb="374">
      <t>レンゴウ</t>
    </rPh>
    <rPh sb="374" eb="377">
      <t>チョウナイカイ</t>
    </rPh>
    <rPh sb="396" eb="398">
      <t>シコウ</t>
    </rPh>
    <phoneticPr fontId="7"/>
  </si>
  <si>
    <t>2月　新羽小学校土曜塾開設
2月4日　鶴見川舟運復活プロジェクト　第19回横浜環境活動実績賞受賞　横浜市長林文子より表彰状授与
10月8日新羽町のTwitter開設（10/08）
10月12日　新羽町のブログ開設(10/12)　gooブログからFC2ブログへ移行
10月13日　新羽町のfacebook開設（10/13）
１２月　新羽町のホームページ制作開始、仮開設</t>
    <rPh sb="17" eb="18">
      <t>ニチ</t>
    </rPh>
    <rPh sb="66" eb="67">
      <t>ガツ</t>
    </rPh>
    <rPh sb="68" eb="69">
      <t>ニチ</t>
    </rPh>
    <rPh sb="69" eb="72">
      <t>ニッパチョウ</t>
    </rPh>
    <rPh sb="80" eb="82">
      <t>カイセツ</t>
    </rPh>
    <rPh sb="92" eb="93">
      <t>ガツ</t>
    </rPh>
    <rPh sb="95" eb="96">
      <t>ニチ</t>
    </rPh>
    <rPh sb="129" eb="131">
      <t>イコウ</t>
    </rPh>
    <rPh sb="134" eb="135">
      <t>ガツ</t>
    </rPh>
    <rPh sb="137" eb="138">
      <t>ニチ</t>
    </rPh>
    <rPh sb="139" eb="142">
      <t>ニッパチョウ</t>
    </rPh>
    <rPh sb="151" eb="153">
      <t>カイセツ</t>
    </rPh>
    <rPh sb="163" eb="164">
      <t>ガツ</t>
    </rPh>
    <rPh sb="165" eb="168">
      <t>ニッパチョウ</t>
    </rPh>
    <rPh sb="175" eb="177">
      <t>セイサク</t>
    </rPh>
    <rPh sb="177" eb="179">
      <t>カイシ</t>
    </rPh>
    <rPh sb="180" eb="181">
      <t>カリ</t>
    </rPh>
    <rPh sb="181" eb="183">
      <t>カイセツ</t>
    </rPh>
    <phoneticPr fontId="7"/>
  </si>
  <si>
    <r>
      <rPr>
        <b/>
        <sz val="9"/>
        <rFont val="HG丸ｺﾞｼｯｸM-PRO"/>
        <family val="3"/>
        <charset val="128"/>
      </rPr>
      <t>専念寺開祖
---</t>
    </r>
    <r>
      <rPr>
        <sz val="9"/>
        <rFont val="HG丸ｺﾞｼｯｸM-PRO"/>
        <family val="3"/>
        <charset val="128"/>
      </rPr>
      <t xml:space="preserve">
徳川家康、東海道の伝馬制度を整える
東海道の宿場として神奈川宿と保土ヶ谷宿が成立</t>
    </r>
    <rPh sb="0" eb="3">
      <t>センネンジ</t>
    </rPh>
    <rPh sb="3" eb="5">
      <t>カイソ</t>
    </rPh>
    <rPh sb="10" eb="12">
      <t>トクガワ</t>
    </rPh>
    <rPh sb="48" eb="50">
      <t>セイリツ</t>
    </rPh>
    <phoneticPr fontId="7"/>
  </si>
  <si>
    <r>
      <rPr>
        <b/>
        <sz val="9"/>
        <rFont val="HG丸ｺﾞｼｯｸM-PRO"/>
        <family val="3"/>
        <charset val="128"/>
      </rPr>
      <t>5月、新羽村は、新羽村久保の谷2583番地に新羽小学校校舎を設置。高田村、大熊村も新羽小学校の通学区域となる
----</t>
    </r>
    <r>
      <rPr>
        <sz val="9"/>
        <rFont val="HG丸ｺﾞｼｯｸM-PRO"/>
        <family val="3"/>
        <charset val="128"/>
      </rPr>
      <t xml:space="preserve">
高島嘉右衛門横浜神奈川間の海面を埋立つ。吉田新田の埋め立てにより、伊勢佐木町が誕生</t>
    </r>
    <rPh sb="1" eb="2">
      <t>ガツ</t>
    </rPh>
    <rPh sb="3" eb="6">
      <t>ニッパムラ</t>
    </rPh>
    <rPh sb="8" eb="11">
      <t>ニッパムラ</t>
    </rPh>
    <rPh sb="11" eb="13">
      <t>クボ</t>
    </rPh>
    <rPh sb="14" eb="15">
      <t>タニ</t>
    </rPh>
    <rPh sb="19" eb="21">
      <t>バンチ</t>
    </rPh>
    <rPh sb="22" eb="27">
      <t>ニッパショウガッコウ</t>
    </rPh>
    <rPh sb="27" eb="29">
      <t>コウシャ</t>
    </rPh>
    <rPh sb="30" eb="32">
      <t>セッチ</t>
    </rPh>
    <rPh sb="33" eb="35">
      <t>タカタ</t>
    </rPh>
    <rPh sb="35" eb="36">
      <t>ムラ</t>
    </rPh>
    <rPh sb="37" eb="39">
      <t>オオクマ</t>
    </rPh>
    <rPh sb="39" eb="40">
      <t>ムラ</t>
    </rPh>
    <rPh sb="41" eb="46">
      <t>ニッパショウガッコウ</t>
    </rPh>
    <phoneticPr fontId="2"/>
  </si>
  <si>
    <r>
      <rPr>
        <b/>
        <sz val="9"/>
        <rFont val="HG丸ｺﾞｼｯｸM-PRO"/>
        <family val="3"/>
        <charset val="128"/>
      </rPr>
      <t>学制　新羽村は、二つの寺子屋に在学していた児童やそのほかの児童を加えて新羽小学校創立。校舎は西芳寺の本堂
----</t>
    </r>
    <r>
      <rPr>
        <sz val="9"/>
        <rFont val="HG丸ｺﾞｼｯｸM-PRO"/>
        <family val="3"/>
        <charset val="128"/>
      </rPr>
      <t xml:space="preserve">
横浜(現：桜木町駅）-新橋間鉄道の開業式(日本初の鉄道開通)
横浜本町通・大江橋間にガス灯が点灯</t>
    </r>
    <rPh sb="0" eb="2">
      <t>ガクセイ</t>
    </rPh>
    <rPh sb="3" eb="5">
      <t>ニッパ</t>
    </rPh>
    <rPh sb="5" eb="6">
      <t>ムラ</t>
    </rPh>
    <rPh sb="8" eb="9">
      <t>フタ</t>
    </rPh>
    <rPh sb="11" eb="14">
      <t>テラコヤ</t>
    </rPh>
    <rPh sb="15" eb="17">
      <t>ザイガク</t>
    </rPh>
    <rPh sb="21" eb="23">
      <t>ジドウ</t>
    </rPh>
    <rPh sb="29" eb="31">
      <t>ジドウ</t>
    </rPh>
    <rPh sb="32" eb="33">
      <t>クワ</t>
    </rPh>
    <rPh sb="35" eb="40">
      <t>ニッパショウガッコウ</t>
    </rPh>
    <rPh sb="40" eb="42">
      <t>ソウリツ</t>
    </rPh>
    <rPh sb="43" eb="45">
      <t>コウシャ</t>
    </rPh>
    <rPh sb="46" eb="49">
      <t>サイホウジ</t>
    </rPh>
    <rPh sb="50" eb="52">
      <t>ホンドウ</t>
    </rPh>
    <phoneticPr fontId="2"/>
  </si>
  <si>
    <r>
      <rPr>
        <b/>
        <sz val="9"/>
        <rFont val="HG丸ｺﾞｼｯｸM-PRO"/>
        <family val="3"/>
        <charset val="128"/>
      </rPr>
      <t>鶴岡八幡社の古文書に、地頭の肥後三郎実村が遺領争いのことで奉行所に提訴した内容に「武蔵新羽郷」の記載あり</t>
    </r>
    <r>
      <rPr>
        <sz val="9"/>
        <rFont val="HG丸ｺﾞｼｯｸM-PRO"/>
        <family val="3"/>
        <charset val="128"/>
      </rPr>
      <t xml:space="preserve">
</t>
    </r>
    <r>
      <rPr>
        <b/>
        <sz val="9"/>
        <rFont val="HG丸ｺﾞｼｯｸM-PRO"/>
        <family val="3"/>
        <charset val="128"/>
      </rPr>
      <t>「武州新羽郷」の所領の相続をめぐり相論となったことが残っている（鎌倉時代）
---</t>
    </r>
    <r>
      <rPr>
        <sz val="9"/>
        <rFont val="HG丸ｺﾞｼｯｸM-PRO"/>
        <family val="3"/>
        <charset val="128"/>
      </rPr>
      <t xml:space="preserve">
※正応３年は1290年だが、多くの資料では1291年（正応３年）となっているのは、正応３年11月29日は、1291年1月1日であることから、文書に記載されている事実は、正応３年11月29日以降の出来事であると推測される。</t>
    </r>
    <rPh sb="0" eb="2">
      <t>ツルオカ</t>
    </rPh>
    <rPh sb="2" eb="4">
      <t>ハチマン</t>
    </rPh>
    <rPh sb="4" eb="5">
      <t>シャ</t>
    </rPh>
    <rPh sb="6" eb="9">
      <t>コブンショ</t>
    </rPh>
    <rPh sb="48" eb="50">
      <t>キサイ</t>
    </rPh>
    <rPh sb="85" eb="87">
      <t>カマクラ</t>
    </rPh>
    <rPh sb="87" eb="89">
      <t>ジダイ</t>
    </rPh>
    <rPh sb="109" eb="110">
      <t>オオ</t>
    </rPh>
    <rPh sb="112" eb="114">
      <t>シリョウ</t>
    </rPh>
    <rPh sb="120" eb="121">
      <t>ネン</t>
    </rPh>
    <rPh sb="122" eb="123">
      <t>タダ</t>
    </rPh>
    <rPh sb="123" eb="124">
      <t>オウ</t>
    </rPh>
    <rPh sb="125" eb="126">
      <t>ネン</t>
    </rPh>
    <rPh sb="136" eb="138">
      <t>ショウオウ</t>
    </rPh>
    <rPh sb="139" eb="140">
      <t>ネン</t>
    </rPh>
    <rPh sb="142" eb="143">
      <t>ガツ</t>
    </rPh>
    <rPh sb="145" eb="146">
      <t>ニチ</t>
    </rPh>
    <rPh sb="152" eb="153">
      <t>ネン</t>
    </rPh>
    <rPh sb="154" eb="155">
      <t>ガツ</t>
    </rPh>
    <rPh sb="156" eb="157">
      <t>ニチ</t>
    </rPh>
    <rPh sb="165" eb="167">
      <t>ブンショ</t>
    </rPh>
    <rPh sb="168" eb="170">
      <t>キサイ</t>
    </rPh>
    <rPh sb="175" eb="177">
      <t>ジジツ</t>
    </rPh>
    <rPh sb="179" eb="181">
      <t>ショウオウ</t>
    </rPh>
    <rPh sb="182" eb="183">
      <t>ネン</t>
    </rPh>
    <rPh sb="185" eb="186">
      <t>ガツ</t>
    </rPh>
    <rPh sb="188" eb="189">
      <t>ニチ</t>
    </rPh>
    <rPh sb="189" eb="191">
      <t>イコウ</t>
    </rPh>
    <rPh sb="192" eb="195">
      <t>デキゴト</t>
    </rPh>
    <rPh sb="199" eb="201">
      <t>スイソク</t>
    </rPh>
    <phoneticPr fontId="7"/>
  </si>
  <si>
    <r>
      <rPr>
        <b/>
        <sz val="9"/>
        <rFont val="HG丸ｺﾞｼｯｸM-PRO"/>
        <family val="3"/>
        <charset val="128"/>
      </rPr>
      <t>３月、市町村制が実施。新羽、吉田、高田の村々を合併して新田村となる。大熊村は新羽村と分かれる。小机村・大綱村・日吉村などが組織される
----</t>
    </r>
    <r>
      <rPr>
        <sz val="9"/>
        <rFont val="HG丸ｺﾞｼｯｸM-PRO"/>
        <family val="3"/>
        <charset val="128"/>
      </rPr>
      <t xml:space="preserve">
横浜に市制がしかれる（人口116,193人・面積5．40 km2）
市制施行により横浜市となる。初代市長は増田知。
横浜郵便局、佐立七次郎の設計でレンガ造りの建築される</t>
    </r>
    <rPh sb="1" eb="2">
      <t>ガツ</t>
    </rPh>
    <rPh sb="3" eb="6">
      <t>シチョウソン</t>
    </rPh>
    <rPh sb="6" eb="7">
      <t>セイ</t>
    </rPh>
    <rPh sb="8" eb="10">
      <t>ジッシ</t>
    </rPh>
    <rPh sb="11" eb="13">
      <t>ニッパ</t>
    </rPh>
    <rPh sb="14" eb="16">
      <t>ヨシダ</t>
    </rPh>
    <rPh sb="17" eb="19">
      <t>タカタ</t>
    </rPh>
    <rPh sb="20" eb="22">
      <t>ムラムラ</t>
    </rPh>
    <rPh sb="23" eb="25">
      <t>ガッペイ</t>
    </rPh>
    <rPh sb="27" eb="30">
      <t>ニッタムラ</t>
    </rPh>
    <rPh sb="34" eb="36">
      <t>オオクマ</t>
    </rPh>
    <rPh sb="36" eb="37">
      <t>ムラ</t>
    </rPh>
    <rPh sb="38" eb="40">
      <t>ニッパ</t>
    </rPh>
    <rPh sb="40" eb="41">
      <t>ムラ</t>
    </rPh>
    <rPh sb="42" eb="43">
      <t>ワ</t>
    </rPh>
    <rPh sb="130" eb="132">
      <t>ヨコハマ</t>
    </rPh>
    <rPh sb="132" eb="135">
      <t>ユウビンキョク</t>
    </rPh>
    <phoneticPr fontId="3"/>
  </si>
  <si>
    <r>
      <t xml:space="preserve">4月　第６次市域拡張（人口866,200人・面積400．97km2）に伴い、戸塚・港北の2区を新設。（港北区(面積は全市域の約３分の１)
</t>
    </r>
    <r>
      <rPr>
        <b/>
        <sz val="9"/>
        <rFont val="HG丸ｺﾞｼｯｸM-PRO"/>
        <family val="3"/>
        <charset val="128"/>
      </rPr>
      <t>4月　新田村は横浜市に合併され、学校も横浜市立新田尋常高等小学校となる</t>
    </r>
    <r>
      <rPr>
        <sz val="9"/>
        <rFont val="HG丸ｺﾞｼｯｸM-PRO"/>
        <family val="3"/>
        <charset val="128"/>
      </rPr>
      <t xml:space="preserve">
</t>
    </r>
    <r>
      <rPr>
        <b/>
        <sz val="9"/>
        <rFont val="HG丸ｺﾞｼｯｸM-PRO"/>
        <family val="3"/>
        <charset val="128"/>
      </rPr>
      <t>この時、大字新羽の地域に新羽町が設置される</t>
    </r>
    <rPh sb="70" eb="71">
      <t>ガツ</t>
    </rPh>
    <rPh sb="72" eb="75">
      <t>ニッタムラ</t>
    </rPh>
    <rPh sb="76" eb="79">
      <t>ヨコハマシ</t>
    </rPh>
    <rPh sb="80" eb="82">
      <t>ガッペイ</t>
    </rPh>
    <rPh sb="85" eb="87">
      <t>ガッコウ</t>
    </rPh>
    <rPh sb="88" eb="90">
      <t>ヨコハマ</t>
    </rPh>
    <rPh sb="90" eb="92">
      <t>シリツ</t>
    </rPh>
    <rPh sb="92" eb="94">
      <t>ニッタ</t>
    </rPh>
    <rPh sb="94" eb="96">
      <t>ジンジョウ</t>
    </rPh>
    <rPh sb="96" eb="98">
      <t>コウトウ</t>
    </rPh>
    <rPh sb="98" eb="101">
      <t>ショウガッコウ</t>
    </rPh>
    <phoneticPr fontId="3"/>
  </si>
  <si>
    <t>１月横浜市歴史博物館がオープンする
1月17日　阪神淡路大震災　
3月20日　地下鉄サリン事件
新吉田地域ケアプラザ開設
日吉駅行政サービスコーナー開設
震災時避難場所が決定
学校５日制の拡大により、第２・第４土曜日は学校が休みとなる（学校５日制支援事業を第２・第４土曜日に実施する）</t>
    <rPh sb="1" eb="2">
      <t>ガツ</t>
    </rPh>
    <rPh sb="19" eb="20">
      <t>ガツ</t>
    </rPh>
    <rPh sb="22" eb="23">
      <t>ニチ</t>
    </rPh>
    <rPh sb="24" eb="26">
      <t>ハンシン</t>
    </rPh>
    <rPh sb="26" eb="28">
      <t>アワジ</t>
    </rPh>
    <rPh sb="28" eb="31">
      <t>ダイシンサイ</t>
    </rPh>
    <rPh sb="34" eb="35">
      <t>ガツ</t>
    </rPh>
    <rPh sb="37" eb="38">
      <t>ニチ</t>
    </rPh>
    <rPh sb="39" eb="42">
      <t>チカテツ</t>
    </rPh>
    <rPh sb="45" eb="47">
      <t>ジケン</t>
    </rPh>
    <phoneticPr fontId="14"/>
  </si>
  <si>
    <r>
      <rPr>
        <b/>
        <sz val="9"/>
        <rFont val="HG丸ｺﾞｼｯｸM-PRO"/>
        <family val="3"/>
        <charset val="128"/>
      </rPr>
      <t>2月27日、住居表示の実施に伴い、新羽町の一部を勝田南一丁目、勝田南二丁目に編入</t>
    </r>
    <r>
      <rPr>
        <sz val="9"/>
        <rFont val="HG丸ｺﾞｼｯｸM-PRO"/>
        <family val="3"/>
        <charset val="128"/>
      </rPr>
      <t xml:space="preserve">
</t>
    </r>
    <r>
      <rPr>
        <b/>
        <sz val="9"/>
        <rFont val="HG丸ｺﾞｼｯｸM-PRO"/>
        <family val="3"/>
        <charset val="128"/>
      </rPr>
      <t xml:space="preserve">3月31日　和田国紘氏、新羽地区体育指導委員連絡協議会会長を退任
4月1日　堀内猛氏、新羽地区体育指導委員連絡協議会会長に就任
港北区制50周年・新羽町設置50周年
</t>
    </r>
    <r>
      <rPr>
        <sz val="9"/>
        <rFont val="HG丸ｺﾞｼｯｸM-PRO"/>
        <family val="3"/>
        <charset val="128"/>
      </rPr>
      <t>8月27日、地下鉄戸塚駅本開業 
新交通金沢シーサイドライン（新杉田・金沢八景間）が開通
横浜ベイブリッジが開通
横浜市青少年指導員20周年記念大会開催　20年顕彰開始
市政100周年・開港130周年記念式典が行われる
市の花として「バラ」を制定
横浜博覧会（3/25から10/1）がみなとみらい21地区で開催される
横浜アリーナ開館
横浜博覧会開催</t>
    </r>
    <rPh sb="17" eb="19">
      <t>ニッパ</t>
    </rPh>
    <rPh sb="19" eb="20">
      <t>チョウ</t>
    </rPh>
    <rPh sb="75" eb="76">
      <t>ガツ</t>
    </rPh>
    <rPh sb="77" eb="78">
      <t>ニチ</t>
    </rPh>
    <rPh sb="79" eb="81">
      <t>ホリウチ</t>
    </rPh>
    <rPh sb="81" eb="82">
      <t>タケシ</t>
    </rPh>
    <rPh sb="82" eb="83">
      <t>シ</t>
    </rPh>
    <rPh sb="208" eb="211">
      <t>ヨコハマシ</t>
    </rPh>
    <rPh sb="211" eb="214">
      <t>セイショウネン</t>
    </rPh>
    <rPh sb="214" eb="217">
      <t>シドウイン</t>
    </rPh>
    <rPh sb="219" eb="221">
      <t>シュウネン</t>
    </rPh>
    <rPh sb="221" eb="223">
      <t>キネン</t>
    </rPh>
    <rPh sb="223" eb="225">
      <t>タイカイ</t>
    </rPh>
    <rPh sb="225" eb="227">
      <t>カイサイ</t>
    </rPh>
    <rPh sb="230" eb="231">
      <t>ネン</t>
    </rPh>
    <rPh sb="231" eb="233">
      <t>ケンショウ</t>
    </rPh>
    <rPh sb="247" eb="249">
      <t>カイシ</t>
    </rPh>
    <phoneticPr fontId="3"/>
  </si>
  <si>
    <r>
      <rPr>
        <b/>
        <sz val="9"/>
        <rFont val="HG丸ｺﾞｼｯｸM-PRO"/>
        <family val="3"/>
        <charset val="128"/>
      </rPr>
      <t xml:space="preserve">3月18日 地下鉄開業（新横浜～あざみ野間） </t>
    </r>
    <r>
      <rPr>
        <sz val="9"/>
        <rFont val="HG丸ｺﾞｼｯｸM-PRO"/>
        <family val="3"/>
        <charset val="128"/>
      </rPr>
      <t xml:space="preserve">
</t>
    </r>
    <r>
      <rPr>
        <b/>
        <sz val="9"/>
        <rFont val="HG丸ｺﾞｼｯｸM-PRO"/>
        <family val="3"/>
        <charset val="128"/>
      </rPr>
      <t>3/18新羽駅、新横浜北（後　北新横浜に改名）駅開業</t>
    </r>
    <r>
      <rPr>
        <sz val="9"/>
        <rFont val="HG丸ｺﾞｼｯｸM-PRO"/>
        <family val="3"/>
        <charset val="128"/>
      </rPr>
      <t xml:space="preserve">
新総合計画「ゆめはま2 0 1 0プラン（長期ビジョン）」を策定する
7月21日 横浜市交通事業経営健全化委員会設置 
横浜八景島がオープンする</t>
    </r>
    <rPh sb="28" eb="31">
      <t>ニッパエキ</t>
    </rPh>
    <rPh sb="32" eb="35">
      <t>シンヨコハマ</t>
    </rPh>
    <rPh sb="35" eb="36">
      <t>キタ</t>
    </rPh>
    <rPh sb="37" eb="38">
      <t>ノチ</t>
    </rPh>
    <rPh sb="39" eb="40">
      <t>キタ</t>
    </rPh>
    <rPh sb="40" eb="43">
      <t>シンヨコハマ</t>
    </rPh>
    <rPh sb="44" eb="46">
      <t>カイメイ</t>
    </rPh>
    <rPh sb="47" eb="48">
      <t>エキ</t>
    </rPh>
    <rPh sb="48" eb="50">
      <t>カイギョウ</t>
    </rPh>
    <phoneticPr fontId="5"/>
  </si>
  <si>
    <r>
      <t xml:space="preserve">4月横浜市中央図書館が全面オープンする
8月9日 横浜市交通事業経営健全化委員会答申 
主任児童委員制度の創設
</t>
    </r>
    <r>
      <rPr>
        <b/>
        <sz val="9"/>
        <rFont val="HG丸ｺﾞｼｯｸM-PRO"/>
        <family val="3"/>
        <charset val="128"/>
      </rPr>
      <t xml:space="preserve">11月6日、行政区の再編に伴い、港北区、緑区の再編成が行われる。 同日より新たに青葉区、都筑区が誕生。新羽町の一部を都筑区勝田町に編入。また、それぞれの名称を冠称とした消防団が設置され、18行政区、21消防団、7,824人をもって運営される </t>
    </r>
    <r>
      <rPr>
        <sz val="9"/>
        <rFont val="HG丸ｺﾞｼｯｸM-PRO"/>
        <family val="3"/>
        <charset val="128"/>
      </rPr>
      <t xml:space="preserve">
新横浜行政サービスコーナー開設
コミュニティ・スクールを、学校施設を活用したコミュニティハウスとして位置づける</t>
    </r>
    <rPh sb="1" eb="2">
      <t>ガツ</t>
    </rPh>
    <rPh sb="62" eb="65">
      <t>ギョウセイク</t>
    </rPh>
    <rPh sb="66" eb="68">
      <t>サイヘン</t>
    </rPh>
    <rPh sb="69" eb="70">
      <t>トモナ</t>
    </rPh>
    <phoneticPr fontId="3"/>
  </si>
  <si>
    <r>
      <rPr>
        <b/>
        <sz val="9"/>
        <rFont val="HG丸ｺﾞｼｯｸM-PRO"/>
        <family val="3"/>
        <charset val="128"/>
      </rPr>
      <t xml:space="preserve">3月7日　港北消防団発足50周年
3月31日　中山文雄氏、新羽地区青少年指導員協議会会長を退任
4月1日　大森洋一氏、新羽地区青少年指導員協議会会長に就任
</t>
    </r>
    <r>
      <rPr>
        <sz val="9"/>
        <rFont val="HG丸ｺﾞｼｯｸM-PRO"/>
        <family val="3"/>
        <charset val="128"/>
      </rPr>
      <t>5月横浜国際競技場(現日産スタジアム)オープン
スポーツ医科学センター・スポーツコミュニティプラザ(現日産ウォーターパーク)開館
7月横浜国際プールがオープン
10月10日 市営交通イメージキャラクター「はまりん」誕生 
10月　平成10年度女性消防団員の任命を行うため200人増員の条例定数を改正し8,024人とし、200人の女性消防団員を採用し、累計390人となった</t>
    </r>
    <rPh sb="23" eb="25">
      <t>ナカヤマ</t>
    </rPh>
    <rPh sb="25" eb="27">
      <t>フミオ</t>
    </rPh>
    <rPh sb="27" eb="28">
      <t>シ</t>
    </rPh>
    <rPh sb="53" eb="55">
      <t>オオモリ</t>
    </rPh>
    <rPh sb="55" eb="57">
      <t>ヨウイチ</t>
    </rPh>
    <rPh sb="57" eb="58">
      <t>シ</t>
    </rPh>
    <rPh sb="63" eb="66">
      <t>セイショウネン</t>
    </rPh>
    <rPh sb="66" eb="69">
      <t>シドウイン</t>
    </rPh>
    <rPh sb="79" eb="80">
      <t>ガツ</t>
    </rPh>
    <rPh sb="196" eb="197">
      <t>ガツ</t>
    </rPh>
    <phoneticPr fontId="3"/>
  </si>
  <si>
    <r>
      <rPr>
        <b/>
        <sz val="9"/>
        <rFont val="HG丸ｺﾞｼｯｸM-PRO"/>
        <family val="3"/>
        <charset val="128"/>
      </rPr>
      <t>3月31日　長澤茂氏、新羽町連合町内会長を退任
3月31日　堀内猛氏　新羽地区体育指導委員連絡協議会会長を退任
4月1日　金子米太郎氏、新羽町連合町内会長に就任</t>
    </r>
    <r>
      <rPr>
        <sz val="9"/>
        <rFont val="HG丸ｺﾞｼｯｸM-PRO"/>
        <family val="3"/>
        <charset val="128"/>
      </rPr>
      <t xml:space="preserve">
</t>
    </r>
    <r>
      <rPr>
        <b/>
        <sz val="9"/>
        <rFont val="HG丸ｺﾞｼｯｸM-PRO"/>
        <family val="3"/>
        <charset val="128"/>
      </rPr>
      <t>4月1日　川向隆次氏　新羽地区体育指導委員連絡協議会会長に就任</t>
    </r>
    <r>
      <rPr>
        <sz val="9"/>
        <rFont val="HG丸ｺﾞｼｯｸM-PRO"/>
        <family val="3"/>
        <charset val="128"/>
      </rPr>
      <t xml:space="preserve">
</t>
    </r>
    <r>
      <rPr>
        <b/>
        <sz val="9"/>
        <rFont val="HG丸ｺﾞｼｯｸM-PRO"/>
        <family val="3"/>
        <charset val="128"/>
      </rPr>
      <t xml:space="preserve">港北区制60周年・新羽町設置60周年
</t>
    </r>
    <r>
      <rPr>
        <sz val="9"/>
        <rFont val="HG丸ｺﾞｼｯｸM-PRO"/>
        <family val="3"/>
        <charset val="128"/>
      </rPr>
      <t xml:space="preserve">4月よこはま動物園（ズーラシア）が開園
5月25日 交通局ホームページ開設 
8月29日 地下鉄開業（戸塚～湘南台間）・新横浜北駅を北新横浜駅に駅名変更 
10月　200人増員(女性120人、男性80人)条例定数を改定し、8,224人とし、累計で女性消防団員は510人となった。 
</t>
    </r>
    <r>
      <rPr>
        <b/>
        <sz val="9"/>
        <rFont val="HG丸ｺﾞｼｯｸM-PRO"/>
        <family val="3"/>
        <charset val="128"/>
      </rPr>
      <t>青少年指導員による全市一斉夜間パトロール開始</t>
    </r>
    <rPh sb="1" eb="2">
      <t>ガツ</t>
    </rPh>
    <rPh sb="4" eb="5">
      <t>ニチ</t>
    </rPh>
    <rPh sb="6" eb="8">
      <t>ナガサワ</t>
    </rPh>
    <rPh sb="8" eb="9">
      <t>シゲル</t>
    </rPh>
    <rPh sb="9" eb="10">
      <t>シ</t>
    </rPh>
    <rPh sb="11" eb="13">
      <t>ニッパ</t>
    </rPh>
    <rPh sb="13" eb="14">
      <t>チョウ</t>
    </rPh>
    <rPh sb="14" eb="16">
      <t>レンゴウ</t>
    </rPh>
    <rPh sb="16" eb="18">
      <t>チョウナイ</t>
    </rPh>
    <rPh sb="18" eb="20">
      <t>カイチョウ</t>
    </rPh>
    <rPh sb="21" eb="23">
      <t>タイニン</t>
    </rPh>
    <rPh sb="25" eb="26">
      <t>ガツ</t>
    </rPh>
    <rPh sb="28" eb="29">
      <t>ニチ</t>
    </rPh>
    <rPh sb="30" eb="32">
      <t>ホリウチ</t>
    </rPh>
    <rPh sb="32" eb="33">
      <t>タケシ</t>
    </rPh>
    <rPh sb="33" eb="34">
      <t>シ</t>
    </rPh>
    <rPh sb="35" eb="37">
      <t>ニッパ</t>
    </rPh>
    <rPh sb="37" eb="39">
      <t>チク</t>
    </rPh>
    <rPh sb="39" eb="41">
      <t>タイイク</t>
    </rPh>
    <rPh sb="41" eb="43">
      <t>シドウ</t>
    </rPh>
    <rPh sb="43" eb="45">
      <t>イイン</t>
    </rPh>
    <rPh sb="45" eb="47">
      <t>レンラク</t>
    </rPh>
    <rPh sb="47" eb="50">
      <t>キョウギカイ</t>
    </rPh>
    <rPh sb="50" eb="52">
      <t>カイチョウ</t>
    </rPh>
    <rPh sb="53" eb="55">
      <t>タイニン</t>
    </rPh>
    <rPh sb="57" eb="58">
      <t>ガツ</t>
    </rPh>
    <rPh sb="59" eb="60">
      <t>ニチ</t>
    </rPh>
    <rPh sb="61" eb="63">
      <t>カネコ</t>
    </rPh>
    <rPh sb="63" eb="67">
      <t>ヨネタロウシ</t>
    </rPh>
    <rPh sb="68" eb="70">
      <t>ニッパ</t>
    </rPh>
    <rPh sb="70" eb="71">
      <t>チョウ</t>
    </rPh>
    <rPh sb="71" eb="73">
      <t>レンゴウ</t>
    </rPh>
    <rPh sb="73" eb="75">
      <t>チョウナイ</t>
    </rPh>
    <rPh sb="75" eb="77">
      <t>カイチョウ</t>
    </rPh>
    <rPh sb="78" eb="80">
      <t>シュウニン</t>
    </rPh>
    <rPh sb="113" eb="115">
      <t>コウホク</t>
    </rPh>
    <rPh sb="133" eb="134">
      <t>ガツ</t>
    </rPh>
    <rPh sb="273" eb="276">
      <t>セイショウネン</t>
    </rPh>
    <rPh sb="276" eb="279">
      <t>シドウイン</t>
    </rPh>
    <rPh sb="282" eb="284">
      <t>ゼンシ</t>
    </rPh>
    <rPh sb="284" eb="286">
      <t>イッセイ</t>
    </rPh>
    <rPh sb="286" eb="288">
      <t>ヤカン</t>
    </rPh>
    <rPh sb="293" eb="295">
      <t>カイシ</t>
    </rPh>
    <phoneticPr fontId="3"/>
  </si>
  <si>
    <r>
      <rPr>
        <b/>
        <sz val="9"/>
        <rFont val="HG丸ｺﾞｼｯｸM-PRO"/>
        <family val="3"/>
        <charset val="128"/>
      </rPr>
      <t xml:space="preserve">港北区制40周年・新羽町設置40周年
</t>
    </r>
    <r>
      <rPr>
        <sz val="9"/>
        <rFont val="HG丸ｺﾞｼｯｸM-PRO"/>
        <family val="3"/>
        <charset val="128"/>
      </rPr>
      <t>横浜市青少年指導員10周年記念大会開催　10年顕彰開始</t>
    </r>
    <rPh sb="19" eb="22">
      <t>ヨコハマシ</t>
    </rPh>
    <rPh sb="22" eb="25">
      <t>セイショウネン</t>
    </rPh>
    <rPh sb="25" eb="28">
      <t>シドウイン</t>
    </rPh>
    <rPh sb="30" eb="32">
      <t>シュウネン</t>
    </rPh>
    <rPh sb="32" eb="34">
      <t>キネン</t>
    </rPh>
    <rPh sb="34" eb="36">
      <t>タイカイ</t>
    </rPh>
    <rPh sb="36" eb="38">
      <t>カイサイ</t>
    </rPh>
    <rPh sb="41" eb="42">
      <t>ネン</t>
    </rPh>
    <rPh sb="42" eb="44">
      <t>ケンショウ</t>
    </rPh>
    <rPh sb="44" eb="46">
      <t>カイシ</t>
    </rPh>
    <phoneticPr fontId="3"/>
  </si>
  <si>
    <r>
      <rPr>
        <b/>
        <sz val="9"/>
        <rFont val="HG丸ｺﾞｼｯｸM-PRO"/>
        <family val="3"/>
        <charset val="128"/>
      </rPr>
      <t>3月8日、新羽町と新吉田町の境界を変更する</t>
    </r>
    <r>
      <rPr>
        <sz val="9"/>
        <rFont val="HG丸ｺﾞｼｯｸM-PRO"/>
        <family val="3"/>
        <charset val="128"/>
      </rPr>
      <t xml:space="preserve">
</t>
    </r>
    <r>
      <rPr>
        <b/>
        <sz val="9"/>
        <rFont val="HG丸ｺﾞｼｯｸM-PRO"/>
        <family val="3"/>
        <charset val="128"/>
      </rPr>
      <t xml:space="preserve">港北区制30周年・新羽町設置30周年
</t>
    </r>
    <r>
      <rPr>
        <sz val="9"/>
        <rFont val="HG丸ｺﾞｼｯｸM-PRO"/>
        <family val="3"/>
        <charset val="128"/>
      </rPr>
      <t>10月1日、人口増加に伴い横浜市域行政区の再編成が行われ、南区から港南区、保土ケ谷区から旭区、戸塚区から瀬谷区、港北区から緑区がそれぞれ分離し、設置され4区が新たに誕生。
同日よりそれぞれの区名を冠称した消防団が編成されるとともに、川和消防団が緑消防団と改称され、17消防団7,824人となる。 
本牧市民公園が誕生</t>
    </r>
    <phoneticPr fontId="3"/>
  </si>
  <si>
    <r>
      <rPr>
        <b/>
        <sz val="9"/>
        <rFont val="HG丸ｺﾞｼｯｸM-PRO"/>
        <family val="3"/>
        <charset val="128"/>
      </rPr>
      <t>港北区制20周年・新羽町設置20周年</t>
    </r>
    <r>
      <rPr>
        <sz val="9"/>
        <rFont val="HG丸ｺﾞｼｯｸM-PRO"/>
        <family val="3"/>
        <charset val="128"/>
      </rPr>
      <t xml:space="preserve">
7代目横浜市庁舎が関内駅前に完成
子供の遊び場の確保を目的として全国に先がけ校庭の学校開放事業がはじまる。（１５校）
開港100周年（1959年）より、横浜市立の学校は休校日となる</t>
    </r>
    <rPh sb="28" eb="31">
      <t>カンナイエキ</t>
    </rPh>
    <rPh sb="31" eb="32">
      <t>マエ</t>
    </rPh>
    <rPh sb="36" eb="38">
      <t>コドモ</t>
    </rPh>
    <rPh sb="39" eb="40">
      <t>アソ</t>
    </rPh>
    <rPh sb="41" eb="42">
      <t>バ</t>
    </rPh>
    <rPh sb="43" eb="45">
      <t>カクホ</t>
    </rPh>
    <rPh sb="46" eb="48">
      <t>モクテキ</t>
    </rPh>
    <rPh sb="51" eb="53">
      <t>ゼンコク</t>
    </rPh>
    <rPh sb="54" eb="55">
      <t>サキ</t>
    </rPh>
    <rPh sb="57" eb="59">
      <t>コウテイ</t>
    </rPh>
    <rPh sb="60" eb="62">
      <t>ガッコウ</t>
    </rPh>
    <rPh sb="62" eb="64">
      <t>カイホウ</t>
    </rPh>
    <rPh sb="64" eb="66">
      <t>ジギョウ</t>
    </rPh>
    <rPh sb="75" eb="76">
      <t>コウ</t>
    </rPh>
    <phoneticPr fontId="3"/>
  </si>
  <si>
    <r>
      <rPr>
        <b/>
        <sz val="9"/>
        <rFont val="HG丸ｺﾞｼｯｸM-PRO"/>
        <family val="3"/>
        <charset val="128"/>
      </rPr>
      <t>港北区制10周年・新羽町設置10周年</t>
    </r>
    <r>
      <rPr>
        <sz val="9"/>
        <rFont val="HG丸ｺﾞｼｯｸM-PRO"/>
        <family val="3"/>
        <charset val="128"/>
      </rPr>
      <t xml:space="preserve">
「公的保護事務に於ける民生(児童)委員の活動範囲」(通知)
（民生委員は保護実施の補助機関から協力機関に） 
慶應義塾大学日吉キャンパス返還
港北保健所開設</t>
    </r>
    <phoneticPr fontId="3"/>
  </si>
  <si>
    <t>発足</t>
    <rPh sb="0" eb="2">
      <t>ホッソク</t>
    </rPh>
    <phoneticPr fontId="7"/>
  </si>
  <si>
    <r>
      <t xml:space="preserve">地方自治法が施行される。市長公選が行われる
教育基本法施行される
</t>
    </r>
    <r>
      <rPr>
        <b/>
        <sz val="9"/>
        <rFont val="HG丸ｺﾞｼｯｸM-PRO"/>
        <family val="3"/>
        <charset val="128"/>
      </rPr>
      <t>4/1横浜市立新田中学校創立
5/4新田中新田小学校に併設開校</t>
    </r>
    <r>
      <rPr>
        <sz val="9"/>
        <rFont val="HG丸ｺﾞｼｯｸM-PRO"/>
        <family val="3"/>
        <charset val="128"/>
      </rPr>
      <t xml:space="preserve">
児童福祉法公布民生委員は児童委員に
12月　法律第226号により消防組織法が制定され、これに伴って横浜市消防団条例(条例第41号)が公布される（施行は翌3年3月7日）
神奈川県で児童愛護班が結成（青少年指導員の前身）
港北区内で初めて市営バス開通
大倉山天然スケート場廃業</t>
    </r>
    <rPh sb="22" eb="24">
      <t>キョウイク</t>
    </rPh>
    <rPh sb="24" eb="27">
      <t>キホンホウ</t>
    </rPh>
    <rPh sb="27" eb="29">
      <t>セコウ</t>
    </rPh>
    <rPh sb="51" eb="53">
      <t>ニッタ</t>
    </rPh>
    <rPh sb="53" eb="54">
      <t>チュウ</t>
    </rPh>
    <rPh sb="54" eb="56">
      <t>ニッタ</t>
    </rPh>
    <rPh sb="56" eb="59">
      <t>ショウガッコウ</t>
    </rPh>
    <rPh sb="60" eb="62">
      <t>ヘイセツ</t>
    </rPh>
    <rPh sb="62" eb="64">
      <t>カイコウ</t>
    </rPh>
    <rPh sb="137" eb="139">
      <t>セコウ</t>
    </rPh>
    <rPh sb="140" eb="141">
      <t>ヨク</t>
    </rPh>
    <rPh sb="142" eb="143">
      <t>ネン</t>
    </rPh>
    <rPh sb="144" eb="145">
      <t>ガツ</t>
    </rPh>
    <rPh sb="146" eb="147">
      <t>ニチ</t>
    </rPh>
    <rPh sb="149" eb="153">
      <t>カナガワケン</t>
    </rPh>
    <rPh sb="154" eb="156">
      <t>ジドウ</t>
    </rPh>
    <rPh sb="156" eb="158">
      <t>アイゴ</t>
    </rPh>
    <rPh sb="158" eb="159">
      <t>ハン</t>
    </rPh>
    <rPh sb="160" eb="162">
      <t>ケッセイ</t>
    </rPh>
    <rPh sb="163" eb="166">
      <t>セイショウネン</t>
    </rPh>
    <rPh sb="166" eb="169">
      <t>シドウイン</t>
    </rPh>
    <rPh sb="170" eb="172">
      <t>ゼンシン</t>
    </rPh>
    <rPh sb="174" eb="176">
      <t>コウホク</t>
    </rPh>
    <phoneticPr fontId="5"/>
  </si>
  <si>
    <r>
      <rPr>
        <b/>
        <sz val="9"/>
        <rFont val="HG丸ｺﾞｼｯｸM-PRO"/>
        <family val="3"/>
        <charset val="128"/>
      </rPr>
      <t xml:space="preserve">3月7日　港北消防団発足（１本部、５分団、24班　418人体制）
消防組織法が施行となり、これにより自治体消防が発足し、消防団は公設消防とともに横浜市に移り、横浜市消防団の第一歩がはじまる
当時の消防団設置数は、横浜市8行政区に13団(鶴見、神奈川、西、伊勢佐木、加賀町、山手、寿、大岡、保土ヶ谷、磯子、港北、川和、戸塚)7,809人体制で運営される </t>
    </r>
    <r>
      <rPr>
        <sz val="9"/>
        <rFont val="HG丸ｺﾞｼｯｸM-PRO"/>
        <family val="3"/>
        <charset val="128"/>
      </rPr>
      <t xml:space="preserve">
7月29日　民生委員法制定・公布、即日施行、任期は3年 （民生委員令廃止） 
磯子区の一部が金沢区になる
港北農協発足</t>
    </r>
    <rPh sb="1" eb="2">
      <t>ガツ</t>
    </rPh>
    <rPh sb="3" eb="4">
      <t>ニチ</t>
    </rPh>
    <rPh sb="5" eb="7">
      <t>コウホク</t>
    </rPh>
    <rPh sb="7" eb="10">
      <t>ショウボウダン</t>
    </rPh>
    <rPh sb="10" eb="12">
      <t>ホッソク</t>
    </rPh>
    <rPh sb="14" eb="16">
      <t>ホンブ</t>
    </rPh>
    <rPh sb="18" eb="20">
      <t>ブンダン</t>
    </rPh>
    <rPh sb="23" eb="24">
      <t>ハン</t>
    </rPh>
    <rPh sb="28" eb="29">
      <t>ニン</t>
    </rPh>
    <rPh sb="29" eb="31">
      <t>タイセイ</t>
    </rPh>
    <rPh sb="178" eb="179">
      <t>ガツ</t>
    </rPh>
    <rPh sb="181" eb="182">
      <t>ニチ</t>
    </rPh>
    <phoneticPr fontId="7"/>
  </si>
  <si>
    <t>白岩金男氏、新羽連合子ども会育成協議会会長
全国民生委員児童委員協議会を改称
あそぼーっと夢inアリーナKOHOKUフェスティバル開催
横浜ラポール開館、総合保健医療センター開設
学校の週 5 日制が始まる（第２土曜日は学校が休みとなる）。
学校 5 日制支援事業が始まる（小学校全体で第２土曜日の午前中、児童・生徒に学校施設を開放する）。</t>
    <phoneticPr fontId="3"/>
  </si>
  <si>
    <r>
      <rPr>
        <b/>
        <sz val="9"/>
        <rFont val="HG丸ｺﾞｼｯｸM-PRO"/>
        <family val="3"/>
        <charset val="128"/>
      </rPr>
      <t xml:space="preserve">3月31日　白岩金男氏、新羽連合子ども会育成協議会会長を退任
4月1日　西山一氏、新羽連合子ども会育成協議会会長に就任
</t>
    </r>
    <r>
      <rPr>
        <sz val="9"/>
        <rFont val="HG丸ｺﾞｼｯｸM-PRO"/>
        <family val="3"/>
        <charset val="128"/>
      </rPr>
      <t xml:space="preserve">福祉保健センター開設(福祉部と保健所を統合)
樽町地域ケアプラザ開館
学校完全週５日制となる。
4月　赤レンガ倉庫がオープン
5月　横浜港大さん橋国際客船ターミナルがオープン
6月　2002FIFAワールドカップ決勝戦等が横浜国際総合競技場で開催
</t>
    </r>
    <r>
      <rPr>
        <b/>
        <sz val="9"/>
        <rFont val="HG丸ｺﾞｼｯｸM-PRO"/>
        <family val="3"/>
        <charset val="128"/>
      </rPr>
      <t>8月　新羽サマーフェスティバルを連合子ども会主催から新羽町連合町内会主催行事として実施</t>
    </r>
    <rPh sb="1" eb="2">
      <t>ガツ</t>
    </rPh>
    <rPh sb="4" eb="5">
      <t>ニチ</t>
    </rPh>
    <rPh sb="28" eb="30">
      <t>タイニン</t>
    </rPh>
    <rPh sb="32" eb="33">
      <t>ガツ</t>
    </rPh>
    <rPh sb="34" eb="35">
      <t>ニチ</t>
    </rPh>
    <rPh sb="36" eb="38">
      <t>ニシヤマ</t>
    </rPh>
    <rPh sb="38" eb="39">
      <t>ハジメ</t>
    </rPh>
    <rPh sb="39" eb="40">
      <t>シ</t>
    </rPh>
    <rPh sb="57" eb="59">
      <t>シュウニン</t>
    </rPh>
    <rPh sb="109" eb="110">
      <t>ガツ</t>
    </rPh>
    <rPh sb="124" eb="125">
      <t>ガツ</t>
    </rPh>
    <rPh sb="149" eb="150">
      <t>ガツ</t>
    </rPh>
    <rPh sb="166" eb="168">
      <t>ケッショウ</t>
    </rPh>
    <rPh sb="168" eb="170">
      <t>センナド</t>
    </rPh>
    <rPh sb="171" eb="173">
      <t>ヨコハマ</t>
    </rPh>
    <rPh sb="173" eb="175">
      <t>コクサイ</t>
    </rPh>
    <rPh sb="175" eb="177">
      <t>ソウゴウ</t>
    </rPh>
    <rPh sb="177" eb="180">
      <t>キョウギジョウ</t>
    </rPh>
    <rPh sb="181" eb="183">
      <t>カイサイシュサイギョウジジッシ</t>
    </rPh>
    <phoneticPr fontId="3"/>
  </si>
  <si>
    <r>
      <t xml:space="preserve">3月30日 地下鉄グリーンライン（中山～日吉間）開業 
3月31日　横浜市体育指導委員規則　平成20年3月31日　規則第36号
</t>
    </r>
    <r>
      <rPr>
        <b/>
        <sz val="9"/>
        <rFont val="HG丸ｺﾞｼｯｸM-PRO"/>
        <family val="3"/>
        <charset val="128"/>
      </rPr>
      <t>3月31日　塩山良三氏　連合町内会長を退任
3月31日　磯部秀夫氏　新羽地区青少年指導員協議会会長を退任
3月31日　西山一氏、新羽連合子ども会育成協議会会長を退任
4月1日　中山幹夫氏　連合町内会長に就任
4月1日　高橋稔氏　新羽地区青少年指導印協議会会長に就任
4月1日　大森洋一氏、新羽連合子ども会育成協議会会長に就任
7月20日　舟運プロジェクト１号艇「舟運丸新羽橋から生麦河口間往復
舟運プロジェクトにて、新横浜公園にて「お米づくり」開始</t>
    </r>
    <r>
      <rPr>
        <sz val="9"/>
        <rFont val="HG丸ｺﾞｼｯｸM-PRO"/>
        <family val="3"/>
        <charset val="128"/>
      </rPr>
      <t xml:space="preserve">
師岡コミュニティハウス開館</t>
    </r>
    <rPh sb="29" eb="30">
      <t>ガツ</t>
    </rPh>
    <rPh sb="32" eb="33">
      <t>ニチ</t>
    </rPh>
    <rPh sb="34" eb="37">
      <t>ヨコハマシ</t>
    </rPh>
    <rPh sb="37" eb="39">
      <t>タイイク</t>
    </rPh>
    <rPh sb="39" eb="41">
      <t>シドウ</t>
    </rPh>
    <rPh sb="41" eb="43">
      <t>イイン</t>
    </rPh>
    <rPh sb="43" eb="45">
      <t>キソク</t>
    </rPh>
    <rPh sb="46" eb="48">
      <t>ヘイセイ</t>
    </rPh>
    <rPh sb="50" eb="51">
      <t>ネン</t>
    </rPh>
    <rPh sb="52" eb="53">
      <t>ガツ</t>
    </rPh>
    <rPh sb="55" eb="56">
      <t>ニチ</t>
    </rPh>
    <rPh sb="57" eb="59">
      <t>キソク</t>
    </rPh>
    <rPh sb="59" eb="60">
      <t>ダイ</t>
    </rPh>
    <rPh sb="62" eb="63">
      <t>ゴウ</t>
    </rPh>
    <rPh sb="92" eb="94">
      <t>イソベ</t>
    </rPh>
    <rPh sb="94" eb="97">
      <t>ヒデオシ</t>
    </rPh>
    <rPh sb="123" eb="125">
      <t>ニシヤマ</t>
    </rPh>
    <rPh sb="125" eb="126">
      <t>ハジメ</t>
    </rPh>
    <rPh sb="173" eb="175">
      <t>タカハシ</t>
    </rPh>
    <rPh sb="175" eb="176">
      <t>ミノル</t>
    </rPh>
    <rPh sb="176" eb="177">
      <t>シ</t>
    </rPh>
    <rPh sb="182" eb="185">
      <t>セイショウネン</t>
    </rPh>
    <rPh sb="185" eb="187">
      <t>シドウ</t>
    </rPh>
    <rPh sb="187" eb="188">
      <t>イン</t>
    </rPh>
    <rPh sb="188" eb="191">
      <t>キョウギカイ</t>
    </rPh>
    <rPh sb="191" eb="193">
      <t>カイチョウ</t>
    </rPh>
    <rPh sb="202" eb="204">
      <t>オオモリ</t>
    </rPh>
    <rPh sb="204" eb="206">
      <t>ヨウイチ</t>
    </rPh>
    <phoneticPr fontId="3"/>
  </si>
  <si>
    <r>
      <t xml:space="preserve">3月11日　東日本大震災
3月31日　大森洋一氏　新羽連合子ども会育成協議会会長を退任
4月1日　神澤誠氏　新羽連合子ども会育成協議会会長に就任
4月1日　第２期港北区地域福祉保健計画開始
</t>
    </r>
    <r>
      <rPr>
        <b/>
        <sz val="9"/>
        <rFont val="HG丸ｺﾞｼｯｸM-PRO"/>
        <family val="3"/>
        <charset val="128"/>
      </rPr>
      <t>8月　スポーツ基本法制定に伴い、横浜市体育指導委員から横浜市スポーツ推進委員に名称変更。「横浜市スポーツ推進委員規則　平成23年8月24日規則第74号」制定。</t>
    </r>
    <r>
      <rPr>
        <sz val="9"/>
        <rFont val="HG丸ｺﾞｼｯｸM-PRO"/>
        <family val="3"/>
        <charset val="128"/>
      </rPr>
      <t xml:space="preserve">
神奈川県青少年保護育成条例改正施行（青少年指導員が位置づけられる）
第１期横浜市スポーツ推進計画策定
</t>
    </r>
    <r>
      <rPr>
        <b/>
        <sz val="9"/>
        <rFont val="HG丸ｺﾞｼｯｸM-PRO"/>
        <family val="3"/>
        <charset val="128"/>
      </rPr>
      <t>学校開放事業において「クラブ組織の運営する学校開放」となる。文化スポーツクラブによる学校開放運営事業への移行が終了</t>
    </r>
    <rPh sb="1" eb="2">
      <t>ガツ</t>
    </rPh>
    <rPh sb="4" eb="5">
      <t>ニチ</t>
    </rPh>
    <rPh sb="6" eb="7">
      <t>ヒガシ</t>
    </rPh>
    <rPh sb="7" eb="9">
      <t>ニホン</t>
    </rPh>
    <rPh sb="9" eb="12">
      <t>ダイシンサイ</t>
    </rPh>
    <rPh sb="19" eb="21">
      <t>オオモリ</t>
    </rPh>
    <rPh sb="21" eb="23">
      <t>ヨウイチ</t>
    </rPh>
    <rPh sb="23" eb="24">
      <t>シ</t>
    </rPh>
    <rPh sb="49" eb="51">
      <t>カンザワ</t>
    </rPh>
    <rPh sb="51" eb="52">
      <t>マコト</t>
    </rPh>
    <rPh sb="52" eb="53">
      <t>シ</t>
    </rPh>
    <rPh sb="96" eb="97">
      <t>ガツ</t>
    </rPh>
    <rPh sb="154" eb="156">
      <t>ヘイセイ</t>
    </rPh>
    <rPh sb="158" eb="159">
      <t>ネン</t>
    </rPh>
    <rPh sb="160" eb="161">
      <t>ガツ</t>
    </rPh>
    <rPh sb="163" eb="164">
      <t>ニチ</t>
    </rPh>
    <rPh sb="164" eb="166">
      <t>キソク</t>
    </rPh>
    <rPh sb="166" eb="167">
      <t>ダイ</t>
    </rPh>
    <rPh sb="169" eb="170">
      <t>ゴウ</t>
    </rPh>
    <rPh sb="188" eb="190">
      <t>カイセイ</t>
    </rPh>
    <rPh sb="190" eb="192">
      <t>セコウ</t>
    </rPh>
    <rPh sb="193" eb="196">
      <t>セイショウネン</t>
    </rPh>
    <rPh sb="196" eb="199">
      <t>シドウイン</t>
    </rPh>
    <rPh sb="200" eb="202">
      <t>イチ</t>
    </rPh>
    <rPh sb="209" eb="210">
      <t>ダイ</t>
    </rPh>
    <rPh sb="211" eb="212">
      <t>キ</t>
    </rPh>
    <rPh sb="212" eb="215">
      <t>ヨコハマシ</t>
    </rPh>
    <rPh sb="219" eb="221">
      <t>スイシン</t>
    </rPh>
    <rPh sb="221" eb="223">
      <t>ケイカク</t>
    </rPh>
    <rPh sb="223" eb="225">
      <t>サクテイ</t>
    </rPh>
    <rPh sb="226" eb="228">
      <t>ガッコウ</t>
    </rPh>
    <rPh sb="228" eb="230">
      <t>カイホウ</t>
    </rPh>
    <rPh sb="230" eb="232">
      <t>ジギョウ</t>
    </rPh>
    <rPh sb="256" eb="258">
      <t>ブンカ</t>
    </rPh>
    <rPh sb="268" eb="270">
      <t>ガッコウ</t>
    </rPh>
    <rPh sb="270" eb="272">
      <t>カイホウ</t>
    </rPh>
    <rPh sb="272" eb="274">
      <t>ウンエイ</t>
    </rPh>
    <rPh sb="274" eb="276">
      <t>ジギョウ</t>
    </rPh>
    <rPh sb="278" eb="280">
      <t>イコウ</t>
    </rPh>
    <rPh sb="281" eb="283">
      <t>シュウリョウ</t>
    </rPh>
    <phoneticPr fontId="7"/>
  </si>
  <si>
    <r>
      <t xml:space="preserve">3月7日　港北消防団発足70周年
3月　第2期横浜市スポーツ推進計画（中間見直し）
</t>
    </r>
    <r>
      <rPr>
        <b/>
        <sz val="9"/>
        <rFont val="HG丸ｺﾞｼｯｸM-PRO"/>
        <family val="3"/>
        <charset val="128"/>
      </rPr>
      <t xml:space="preserve">3月31日　大谷佐一氏　連合町内会長を退任
4月1日　松村清見氏　連合町内会長に就任
</t>
    </r>
    <r>
      <rPr>
        <sz val="9"/>
        <rFont val="HG丸ｺﾞｼｯｸM-PRO"/>
        <family val="3"/>
        <charset val="128"/>
      </rPr>
      <t>3月11日（日）　神奈川県青少年指導員制度50周年記念大会が開催（みなとみらいホール）
青少年指導員制度50年 これまでの軌跡・これからの道程
神奈川県青少年指導員制度50周年記念大会
10月28日横浜マラソン2018実施</t>
    </r>
    <rPh sb="14" eb="16">
      <t>シュウネン</t>
    </rPh>
    <rPh sb="18" eb="19">
      <t>ガツ</t>
    </rPh>
    <rPh sb="157" eb="161">
      <t>カナガワケン</t>
    </rPh>
    <rPh sb="161" eb="164">
      <t>セイショウネン</t>
    </rPh>
    <rPh sb="164" eb="167">
      <t>シドウイン</t>
    </rPh>
    <rPh sb="167" eb="169">
      <t>セイド</t>
    </rPh>
    <rPh sb="171" eb="173">
      <t>シュウネン</t>
    </rPh>
    <rPh sb="173" eb="175">
      <t>キネン</t>
    </rPh>
    <rPh sb="175" eb="177">
      <t>タイカイ</t>
    </rPh>
    <rPh sb="184" eb="186">
      <t>ヨコハマ</t>
    </rPh>
    <rPh sb="194" eb="196">
      <t>ジッシ</t>
    </rPh>
    <phoneticPr fontId="7"/>
  </si>
  <si>
    <r>
      <rPr>
        <b/>
        <sz val="9"/>
        <rFont val="HG丸ｺﾞｼｯｸM-PRO"/>
        <family val="3"/>
        <charset val="128"/>
      </rPr>
      <t>3月31日　神澤誠氏　新羽連合子ども会育成協議会を解散し会長を退任</t>
    </r>
    <r>
      <rPr>
        <sz val="9"/>
        <rFont val="HG丸ｺﾞｼｯｸM-PRO"/>
        <family val="3"/>
        <charset val="128"/>
      </rPr>
      <t xml:space="preserve">
4月1日　港北区制80周年（新羽町設置80周年）
6月2日　横浜開港160周年
ラグビーワールドカップ
7月25日港北区制80周年新横浜花火大会
※ひっとプラン情報発信部会とケアプラザ合同で取材を実施。新羽町ホームページに記事を掲載。
10月31日　客船ターミナル「横浜ハンマーヘッド」が開業
11月　相鉄線とJR線が相互直通運転を開始
11月10日　横浜マラソン2019実施
年末から中国武漢で流行した新型コロナウイルスの感染広がる</t>
    </r>
    <rPh sb="6" eb="8">
      <t>カンザワ</t>
    </rPh>
    <rPh sb="8" eb="10">
      <t>マコトシ</t>
    </rPh>
    <rPh sb="25" eb="27">
      <t>カイサン</t>
    </rPh>
    <rPh sb="60" eb="61">
      <t>ガツ</t>
    </rPh>
    <rPh sb="62" eb="63">
      <t>ニチ</t>
    </rPh>
    <rPh sb="64" eb="66">
      <t>ヨコハマ</t>
    </rPh>
    <rPh sb="66" eb="68">
      <t>カイコウ</t>
    </rPh>
    <rPh sb="71" eb="73">
      <t>シュウネン</t>
    </rPh>
    <rPh sb="87" eb="88">
      <t>ガツ</t>
    </rPh>
    <rPh sb="90" eb="91">
      <t>ニチ</t>
    </rPh>
    <rPh sb="91" eb="93">
      <t>コウホク</t>
    </rPh>
    <rPh sb="93" eb="94">
      <t>ク</t>
    </rPh>
    <rPh sb="94" eb="95">
      <t>セイ</t>
    </rPh>
    <rPh sb="97" eb="99">
      <t>シュウネン</t>
    </rPh>
    <rPh sb="99" eb="102">
      <t>シンヨコハマ</t>
    </rPh>
    <rPh sb="102" eb="104">
      <t>ハナビ</t>
    </rPh>
    <rPh sb="104" eb="106">
      <t>タイカイ</t>
    </rPh>
    <rPh sb="114" eb="116">
      <t>ジョウホウ</t>
    </rPh>
    <rPh sb="116" eb="118">
      <t>ハッシン</t>
    </rPh>
    <rPh sb="118" eb="120">
      <t>ブカイ</t>
    </rPh>
    <rPh sb="126" eb="128">
      <t>ゴウドウ</t>
    </rPh>
    <rPh sb="129" eb="131">
      <t>シュザイ</t>
    </rPh>
    <rPh sb="132" eb="134">
      <t>ジッシ</t>
    </rPh>
    <rPh sb="135" eb="137">
      <t>ニッパ</t>
    </rPh>
    <rPh sb="137" eb="138">
      <t>チョウ</t>
    </rPh>
    <rPh sb="145" eb="147">
      <t>キジ</t>
    </rPh>
    <rPh sb="148" eb="150">
      <t>ケイサイ</t>
    </rPh>
    <rPh sb="183" eb="184">
      <t>ガツ</t>
    </rPh>
    <rPh sb="205" eb="206">
      <t>ガツ</t>
    </rPh>
    <rPh sb="208" eb="209">
      <t>ニチ</t>
    </rPh>
    <rPh sb="210" eb="212">
      <t>ヨコハマ</t>
    </rPh>
    <rPh sb="220" eb="222">
      <t>ジッシ</t>
    </rPh>
    <phoneticPr fontId="14"/>
  </si>
  <si>
    <r>
      <t xml:space="preserve">3月　相鉄・東急新横浜線開業で相互直通運転を開始
</t>
    </r>
    <r>
      <rPr>
        <b/>
        <sz val="9"/>
        <color theme="9" tint="-0.499984740745262"/>
        <rFont val="HG丸ｺﾞｼｯｸM-PRO"/>
        <family val="3"/>
        <charset val="128"/>
      </rPr>
      <t xml:space="preserve">3月31日　小松賢吉氏　新羽地区スポーツ推進委員連絡協議会会長を退任
</t>
    </r>
    <r>
      <rPr>
        <b/>
        <sz val="9"/>
        <color rgb="FFFF0000"/>
        <rFont val="HG丸ｺﾞｼｯｸM-PRO"/>
        <family val="3"/>
        <charset val="128"/>
      </rPr>
      <t>4月1日　新羽町連合町内会発足50周年</t>
    </r>
    <r>
      <rPr>
        <sz val="9"/>
        <rFont val="HG丸ｺﾞｼｯｸM-PRO"/>
        <family val="3"/>
        <charset val="128"/>
      </rPr>
      <t xml:space="preserve">
</t>
    </r>
    <r>
      <rPr>
        <b/>
        <sz val="9"/>
        <rFont val="HG丸ｺﾞｼｯｸM-PRO"/>
        <family val="3"/>
        <charset val="128"/>
      </rPr>
      <t>4月1日　大森洋一氏　新羽地区スポーツ推進委員連絡協議会会長に就任
5月18日　新羽町ホームページ、ＳＮＳ等、ICTコンテンツの維持管理については、引き続き連合町内会より自治会小松氏に要請
6月18日、北新羽杉山神社神輿保存会三十五周年式典（於：新横浜グレイスホテル）
8月19日　４年ぶり「第29回新羽サマーフェスティバル」開催</t>
    </r>
    <r>
      <rPr>
        <sz val="9"/>
        <rFont val="HG丸ｺﾞｼｯｸM-PRO"/>
        <family val="3"/>
        <charset val="128"/>
      </rPr>
      <t xml:space="preserve">
10月29日　横浜マラソン2023</t>
    </r>
    <rPh sb="1" eb="2">
      <t>ガツ</t>
    </rPh>
    <rPh sb="3" eb="5">
      <t>ソウテツ</t>
    </rPh>
    <rPh sb="6" eb="8">
      <t>トウキュウ</t>
    </rPh>
    <rPh sb="8" eb="11">
      <t>シンヨコハマ</t>
    </rPh>
    <rPh sb="11" eb="12">
      <t>セン</t>
    </rPh>
    <rPh sb="12" eb="14">
      <t>カイギョウ</t>
    </rPh>
    <rPh sb="15" eb="17">
      <t>ソウゴ</t>
    </rPh>
    <rPh sb="17" eb="19">
      <t>チョクツウ</t>
    </rPh>
    <rPh sb="19" eb="21">
      <t>ウンテン</t>
    </rPh>
    <rPh sb="22" eb="24">
      <t>カイシ</t>
    </rPh>
    <rPh sb="26" eb="27">
      <t>ガツ</t>
    </rPh>
    <rPh sb="29" eb="30">
      <t>ニチ</t>
    </rPh>
    <rPh sb="31" eb="33">
      <t>コマツ</t>
    </rPh>
    <rPh sb="33" eb="36">
      <t>ケンキチシ</t>
    </rPh>
    <rPh sb="37" eb="39">
      <t>ニッパ</t>
    </rPh>
    <rPh sb="39" eb="41">
      <t>チク</t>
    </rPh>
    <rPh sb="45" eb="47">
      <t>スイシン</t>
    </rPh>
    <rPh sb="47" eb="49">
      <t>イイン</t>
    </rPh>
    <rPh sb="49" eb="51">
      <t>レンラク</t>
    </rPh>
    <rPh sb="51" eb="54">
      <t>キョウギカイ</t>
    </rPh>
    <rPh sb="54" eb="56">
      <t>カイチョウ</t>
    </rPh>
    <rPh sb="57" eb="59">
      <t>タイニン</t>
    </rPh>
    <rPh sb="61" eb="62">
      <t>ガツ</t>
    </rPh>
    <rPh sb="63" eb="64">
      <t>ニチ</t>
    </rPh>
    <rPh sb="65" eb="68">
      <t>ニッパチョウ</t>
    </rPh>
    <rPh sb="68" eb="70">
      <t>レンゴウ</t>
    </rPh>
    <rPh sb="70" eb="72">
      <t>チョウナイ</t>
    </rPh>
    <rPh sb="72" eb="73">
      <t>カイ</t>
    </rPh>
    <rPh sb="73" eb="75">
      <t>ホッソク</t>
    </rPh>
    <rPh sb="77" eb="79">
      <t>シュウネン</t>
    </rPh>
    <rPh sb="81" eb="82">
      <t>ガツ</t>
    </rPh>
    <rPh sb="83" eb="84">
      <t>ニチ</t>
    </rPh>
    <rPh sb="87" eb="90">
      <t>ヨウイチシ</t>
    </rPh>
    <rPh sb="91" eb="93">
      <t>ニッパ</t>
    </rPh>
    <rPh sb="93" eb="95">
      <t>チク</t>
    </rPh>
    <rPh sb="99" eb="101">
      <t>スイシン</t>
    </rPh>
    <rPh sb="101" eb="103">
      <t>イイン</t>
    </rPh>
    <rPh sb="103" eb="105">
      <t>レンラク</t>
    </rPh>
    <rPh sb="105" eb="108">
      <t>キョウギカイ</t>
    </rPh>
    <rPh sb="108" eb="110">
      <t>カイチョウ</t>
    </rPh>
    <rPh sb="111" eb="113">
      <t>シュウニン</t>
    </rPh>
    <rPh sb="115" eb="116">
      <t>ガツ</t>
    </rPh>
    <rPh sb="118" eb="119">
      <t>ニチ</t>
    </rPh>
    <rPh sb="120" eb="122">
      <t>ニッパ</t>
    </rPh>
    <rPh sb="122" eb="123">
      <t>チョウ</t>
    </rPh>
    <rPh sb="133" eb="134">
      <t>トウ</t>
    </rPh>
    <rPh sb="144" eb="146">
      <t>イジ</t>
    </rPh>
    <rPh sb="146" eb="148">
      <t>カンリ</t>
    </rPh>
    <rPh sb="154" eb="155">
      <t>ヒ</t>
    </rPh>
    <rPh sb="156" eb="157">
      <t>ツヅ</t>
    </rPh>
    <rPh sb="158" eb="160">
      <t>レンゴウ</t>
    </rPh>
    <rPh sb="160" eb="163">
      <t>チョウナイカイ</t>
    </rPh>
    <rPh sb="165" eb="168">
      <t>ジチカイ</t>
    </rPh>
    <rPh sb="176" eb="177">
      <t>ガツ</t>
    </rPh>
    <rPh sb="179" eb="180">
      <t>ニチ</t>
    </rPh>
    <rPh sb="181" eb="182">
      <t>キタ</t>
    </rPh>
    <rPh sb="182" eb="184">
      <t>ニッパ</t>
    </rPh>
    <rPh sb="184" eb="186">
      <t>スギヤマ</t>
    </rPh>
    <rPh sb="186" eb="188">
      <t>ジンジャ</t>
    </rPh>
    <rPh sb="188" eb="190">
      <t>ミコシ</t>
    </rPh>
    <rPh sb="190" eb="192">
      <t>ホゾン</t>
    </rPh>
    <rPh sb="192" eb="193">
      <t>カイ</t>
    </rPh>
    <rPh sb="193" eb="198">
      <t>サンジュウゴシュウネン</t>
    </rPh>
    <rPh sb="198" eb="200">
      <t>シキテン</t>
    </rPh>
    <rPh sb="201" eb="202">
      <t>オ</t>
    </rPh>
    <rPh sb="203" eb="206">
      <t>シンヨコハマ</t>
    </rPh>
    <rPh sb="216" eb="217">
      <t>ガツ</t>
    </rPh>
    <rPh sb="219" eb="220">
      <t>ニチ</t>
    </rPh>
    <rPh sb="222" eb="223">
      <t>ネン</t>
    </rPh>
    <rPh sb="226" eb="227">
      <t>ダイ</t>
    </rPh>
    <rPh sb="229" eb="230">
      <t>カイ</t>
    </rPh>
    <rPh sb="230" eb="232">
      <t>ニッパ</t>
    </rPh>
    <rPh sb="243" eb="245">
      <t>カイサイ</t>
    </rPh>
    <rPh sb="248" eb="249">
      <t>ガツ</t>
    </rPh>
    <rPh sb="251" eb="252">
      <t>ニチ</t>
    </rPh>
    <rPh sb="253" eb="255">
      <t>ヨコハマ</t>
    </rPh>
    <phoneticPr fontId="7"/>
  </si>
  <si>
    <t>4月1日新羽丘陵公園拡張部（横浜生田線側入口）竣工
5月7日新羽町自治会で豊岡氏を中心にＩＴ化の検討開始
6月1日　新羽町ホームページをレスポンシブルＷＥＢデザインに全面改修
8月19日　ドメイン取得　nippacho.com
8月27日　第１回　第４期新羽地区福祉保健計画推進委員会全体会
9月1日　【FC2レンタルサーバーLite】契約。無料サービスから新羽町ホームページを移行
9月15日　旧新羽町ホームページはバックアップサーバーとして運用開始
9月19日　祝敬老の日　新羽町自治会にて豊岡氏によるLINE、ZOOM講習会実施（新羽地域ケアプラザが協力）
武漢ウイルス感染拡大のため、新羽サマーフェスティバル、新羽町合同敬老の集い開催中止
9月12日　第49回新羽地区健民祭は開催に向けて準備を進めていたものの、直前で感染者が増加に転じたことから中止とした
10月30日横浜マラソン2022</t>
    <rPh sb="1" eb="2">
      <t>ガツ</t>
    </rPh>
    <rPh sb="3" eb="4">
      <t>ニチ</t>
    </rPh>
    <rPh sb="27" eb="28">
      <t>ガツ</t>
    </rPh>
    <rPh sb="29" eb="30">
      <t>ニチ</t>
    </rPh>
    <rPh sb="30" eb="32">
      <t>ニッパ</t>
    </rPh>
    <rPh sb="32" eb="33">
      <t>チョウ</t>
    </rPh>
    <rPh sb="33" eb="36">
      <t>ジチカイ</t>
    </rPh>
    <rPh sb="37" eb="39">
      <t>トヨオカ</t>
    </rPh>
    <rPh sb="39" eb="40">
      <t>シ</t>
    </rPh>
    <rPh sb="41" eb="43">
      <t>チュウシン</t>
    </rPh>
    <rPh sb="46" eb="47">
      <t>カ</t>
    </rPh>
    <rPh sb="48" eb="50">
      <t>ケントウ</t>
    </rPh>
    <rPh sb="50" eb="52">
      <t>カイシ</t>
    </rPh>
    <rPh sb="179" eb="181">
      <t>ニッパ</t>
    </rPh>
    <rPh sb="181" eb="182">
      <t>チョウ</t>
    </rPh>
    <rPh sb="198" eb="199">
      <t>キュウ</t>
    </rPh>
    <rPh sb="199" eb="201">
      <t>ニッパ</t>
    </rPh>
    <rPh sb="201" eb="202">
      <t>チョウ</t>
    </rPh>
    <rPh sb="222" eb="224">
      <t>ウンヨウ</t>
    </rPh>
    <rPh sb="224" eb="226">
      <t>カイシ</t>
    </rPh>
    <rPh sb="319" eb="321">
      <t>カイサイ</t>
    </rPh>
    <rPh sb="321" eb="323">
      <t>チュウシ</t>
    </rPh>
    <rPh sb="325" eb="326">
      <t>ガツ</t>
    </rPh>
    <rPh sb="328" eb="329">
      <t>ニチ</t>
    </rPh>
    <rPh sb="330" eb="331">
      <t>ダイ</t>
    </rPh>
    <rPh sb="333" eb="334">
      <t>カイ</t>
    </rPh>
    <rPh sb="342" eb="344">
      <t>カイサイ</t>
    </rPh>
    <rPh sb="345" eb="346">
      <t>ム</t>
    </rPh>
    <rPh sb="348" eb="350">
      <t>ジュンビ</t>
    </rPh>
    <rPh sb="351" eb="352">
      <t>スス</t>
    </rPh>
    <rPh sb="360" eb="362">
      <t>チョクゼン</t>
    </rPh>
    <rPh sb="363" eb="366">
      <t>カンセンシャ</t>
    </rPh>
    <rPh sb="367" eb="369">
      <t>ゾウカ</t>
    </rPh>
    <rPh sb="370" eb="371">
      <t>テン</t>
    </rPh>
    <rPh sb="377" eb="379">
      <t>チュウシ</t>
    </rPh>
    <rPh sb="385" eb="386">
      <t>ガツ</t>
    </rPh>
    <rPh sb="388" eb="389">
      <t>ニチ</t>
    </rPh>
    <rPh sb="389" eb="391">
      <t>ヨコハマ</t>
    </rPh>
    <phoneticPr fontId="7"/>
  </si>
  <si>
    <r>
      <t xml:space="preserve">東京オリンピック
武漢ウイルス感染拡大
</t>
    </r>
    <r>
      <rPr>
        <b/>
        <sz val="9"/>
        <rFont val="HG丸ｺﾞｼｯｸM-PRO"/>
        <family val="3"/>
        <charset val="128"/>
      </rPr>
      <t>3月31日　松村清見氏　連合町内会長を退任
4月1日　尾出清和氏　連合町内会長に就任
6月新羽町連合町内会ＩＴ化検討
※パソコン・スマートフォンを使っての連合町内会や各町会での情報共有、会議など。</t>
    </r>
    <r>
      <rPr>
        <sz val="9"/>
        <rFont val="HG丸ｺﾞｼｯｸM-PRO"/>
        <family val="3"/>
        <charset val="128"/>
      </rPr>
      <t xml:space="preserve">
東京オリンピック
</t>
    </r>
    <r>
      <rPr>
        <b/>
        <sz val="9"/>
        <rFont val="HG丸ｺﾞｼｯｸM-PRO"/>
        <family val="3"/>
        <charset val="128"/>
      </rPr>
      <t>武漢ウイルス感染拡大のため、新羽サマーフェスティバル、新羽町合同敬老の集いは中止。
第48回新羽地区健民祭は午前中開催など検討を進めるも実行委員長判断で中止とした。
9月20日　祝敬老の日　新羽町自治会にて豊岡氏によるLINE、ZOOM講習会実施　※新羽地域ケアプラザの協力</t>
    </r>
    <r>
      <rPr>
        <sz val="9"/>
        <rFont val="HG丸ｺﾞｼｯｸM-PRO"/>
        <family val="3"/>
        <charset val="128"/>
      </rPr>
      <t xml:space="preserve">
10月31日横浜マラソン2021　フルマラソン及び車いすチャレンジ中止</t>
    </r>
    <rPh sb="0" eb="2">
      <t>トウキョウ</t>
    </rPh>
    <rPh sb="64" eb="65">
      <t>ガツ</t>
    </rPh>
    <rPh sb="65" eb="67">
      <t>ニッパ</t>
    </rPh>
    <rPh sb="67" eb="68">
      <t>チョウ</t>
    </rPh>
    <rPh sb="68" eb="70">
      <t>レンゴウ</t>
    </rPh>
    <rPh sb="70" eb="73">
      <t>チョウナイカイ</t>
    </rPh>
    <rPh sb="75" eb="76">
      <t>カ</t>
    </rPh>
    <rPh sb="76" eb="78">
      <t>ケントウ</t>
    </rPh>
    <rPh sb="93" eb="94">
      <t>ツカ</t>
    </rPh>
    <rPh sb="97" eb="99">
      <t>レンゴウ</t>
    </rPh>
    <rPh sb="99" eb="102">
      <t>チョウナイカイ</t>
    </rPh>
    <rPh sb="103" eb="104">
      <t>カク</t>
    </rPh>
    <rPh sb="104" eb="106">
      <t>チョウカイ</t>
    </rPh>
    <rPh sb="108" eb="110">
      <t>ジョウホウ</t>
    </rPh>
    <rPh sb="110" eb="112">
      <t>キョウユウ</t>
    </rPh>
    <rPh sb="113" eb="115">
      <t>カイギ</t>
    </rPh>
    <rPh sb="166" eb="168">
      <t>チュウシ</t>
    </rPh>
    <rPh sb="170" eb="171">
      <t>ダイ</t>
    </rPh>
    <rPh sb="173" eb="174">
      <t>カイ</t>
    </rPh>
    <rPh sb="182" eb="185">
      <t>ゴゼンチュウ</t>
    </rPh>
    <rPh sb="185" eb="187">
      <t>カイサイ</t>
    </rPh>
    <rPh sb="189" eb="191">
      <t>ケントウ</t>
    </rPh>
    <rPh sb="192" eb="193">
      <t>スス</t>
    </rPh>
    <rPh sb="196" eb="198">
      <t>ジッコウ</t>
    </rPh>
    <rPh sb="198" eb="201">
      <t>イインチョウ</t>
    </rPh>
    <rPh sb="201" eb="203">
      <t>ハンダン</t>
    </rPh>
    <rPh sb="212" eb="213">
      <t>ガツ</t>
    </rPh>
    <rPh sb="215" eb="216">
      <t>ニチ</t>
    </rPh>
    <rPh sb="217" eb="218">
      <t>イワ</t>
    </rPh>
    <rPh sb="218" eb="220">
      <t>ケイロウ</t>
    </rPh>
    <rPh sb="221" eb="222">
      <t>ヒ</t>
    </rPh>
    <rPh sb="223" eb="225">
      <t>ニッパ</t>
    </rPh>
    <rPh sb="225" eb="226">
      <t>チョウ</t>
    </rPh>
    <rPh sb="226" eb="229">
      <t>ジチカイ</t>
    </rPh>
    <rPh sb="231" eb="234">
      <t>トヨオカシ</t>
    </rPh>
    <rPh sb="246" eb="249">
      <t>コウシュウカイ</t>
    </rPh>
    <rPh sb="249" eb="251">
      <t>ジッシ</t>
    </rPh>
    <rPh sb="268" eb="269">
      <t>ガツ</t>
    </rPh>
    <rPh sb="271" eb="272">
      <t>ニチ</t>
    </rPh>
    <rPh sb="272" eb="274">
      <t>ヨコハマ</t>
    </rPh>
    <rPh sb="299" eb="301">
      <t>チュウシ</t>
    </rPh>
    <phoneticPr fontId="7"/>
  </si>
  <si>
    <r>
      <t xml:space="preserve">武漢ウイルス感染拡大
</t>
    </r>
    <r>
      <rPr>
        <b/>
        <sz val="9"/>
        <rFont val="HG丸ｺﾞｼｯｸM-PRO"/>
        <family val="3"/>
        <charset val="128"/>
      </rPr>
      <t xml:space="preserve">新羽サマーフェスティバル、新羽町合同敬老の集いは中止
第47回新羽地区健民祭は小規模での開催も検討したが、夏休み中に感染が拡大したことから実行委員長判断で中止とした
</t>
    </r>
    <r>
      <rPr>
        <sz val="9"/>
        <rFont val="HG丸ｺﾞｼｯｸM-PRO"/>
        <family val="3"/>
        <charset val="128"/>
      </rPr>
      <t>東京オリンピック開催予定（１年延期）
6月　8代目横浜市庁舎が桜木町駅前に完成
11月1日横浜マラソン2020　中止</t>
    </r>
    <rPh sb="0" eb="2">
      <t>ブカン</t>
    </rPh>
    <rPh sb="6" eb="8">
      <t>カンセン</t>
    </rPh>
    <rPh sb="8" eb="10">
      <t>カクダイ</t>
    </rPh>
    <rPh sb="11" eb="13">
      <t>ニッパ</t>
    </rPh>
    <rPh sb="24" eb="26">
      <t>ニッパ</t>
    </rPh>
    <rPh sb="26" eb="27">
      <t>チョウ</t>
    </rPh>
    <rPh sb="27" eb="29">
      <t>ゴウドウ</t>
    </rPh>
    <rPh sb="35" eb="37">
      <t>チュウシ</t>
    </rPh>
    <rPh sb="50" eb="53">
      <t>ショウキボ</t>
    </rPh>
    <rPh sb="64" eb="66">
      <t>ナツヤス</t>
    </rPh>
    <rPh sb="67" eb="68">
      <t>チュウ</t>
    </rPh>
    <rPh sb="69" eb="71">
      <t>カンセン</t>
    </rPh>
    <rPh sb="72" eb="74">
      <t>カクダイ</t>
    </rPh>
    <rPh sb="94" eb="96">
      <t>トウキョウ</t>
    </rPh>
    <rPh sb="102" eb="104">
      <t>カイサイ</t>
    </rPh>
    <rPh sb="104" eb="106">
      <t>ヨテイ</t>
    </rPh>
    <rPh sb="108" eb="109">
      <t>ネン</t>
    </rPh>
    <rPh sb="109" eb="111">
      <t>エンキ</t>
    </rPh>
    <rPh sb="114" eb="115">
      <t>ガツ</t>
    </rPh>
    <rPh sb="119" eb="121">
      <t>ヨコハマ</t>
    </rPh>
    <rPh sb="125" eb="128">
      <t>サクラギチョウ</t>
    </rPh>
    <rPh sb="128" eb="129">
      <t>エキ</t>
    </rPh>
    <rPh sb="129" eb="130">
      <t>マエ</t>
    </rPh>
    <rPh sb="136" eb="137">
      <t>ガツ</t>
    </rPh>
    <rPh sb="138" eb="139">
      <t>ニチ</t>
    </rPh>
    <rPh sb="139" eb="141">
      <t>ヨコハマ</t>
    </rPh>
    <rPh sb="150" eb="152">
      <t>チュウシ</t>
    </rPh>
    <phoneticPr fontId="7"/>
  </si>
  <si>
    <t>aaaaaaaaaaaaaaaaaaaaaaaaaaaaaaaaaaaaaaaaaaaaaaaaaaaaaaaaaaaaaaAA</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</si>
</sst>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_);\(0\)"/>
    <numFmt numFmtId="177" formatCode="0_ "/>
    <numFmt numFmtId="178" formatCode="m&quot;月&quot;d&quot;日&quot;;@"/>
    <numFmt numFmtId="179" formatCode="#,##0;&quot;△ &quot;#,##0"/>
  </numFmts>
  <fonts count="73">
    <font>
      <sz val="11"/>
      <name val="ＭＳ Ｐ明朝"/>
      <family val="1"/>
      <charset val="128"/>
    </font>
    <font>
      <sz val="11"/>
      <name val="ＭＳ ゴシック"/>
      <family val="3"/>
      <charset val="128"/>
    </font>
    <font>
      <sz val="6"/>
      <name val="ＭＳ Ｐ明朝"/>
      <family val="1"/>
      <charset val="128"/>
    </font>
    <font>
      <sz val="6"/>
      <name val="ＭＳ Ｐゴシック"/>
      <family val="3"/>
      <charset val="128"/>
    </font>
    <font>
      <u/>
      <sz val="11"/>
      <color indexed="12"/>
      <name val="ＭＳ Ｐゴシック"/>
      <family val="3"/>
      <charset val="128"/>
    </font>
    <font>
      <sz val="10"/>
      <name val="ＭＳ 明朝"/>
      <family val="1"/>
      <charset val="128"/>
    </font>
    <font>
      <sz val="12"/>
      <name val="ＭＳ ゴシック"/>
      <family val="3"/>
      <charset val="128"/>
    </font>
    <font>
      <sz val="8"/>
      <name val="ＭＳ ゴシック"/>
      <family val="3"/>
      <charset val="128"/>
    </font>
    <font>
      <sz val="11"/>
      <name val="ＭＳ Ｐ明朝"/>
      <family val="1"/>
      <charset val="128"/>
    </font>
    <font>
      <sz val="18"/>
      <name val="ＭＳ ゴシック"/>
      <family val="3"/>
      <charset val="128"/>
    </font>
    <font>
      <b/>
      <sz val="12"/>
      <name val="ＭＳ ゴシック"/>
      <family val="3"/>
      <charset val="128"/>
    </font>
    <font>
      <sz val="6"/>
      <name val="ＭＳ ゴシック"/>
      <family val="3"/>
      <charset val="128"/>
    </font>
    <font>
      <sz val="11"/>
      <name val="ＭＳ 明朝"/>
      <family val="1"/>
      <charset val="128"/>
    </font>
    <font>
      <sz val="6"/>
      <name val="ＭＳ 明朝"/>
      <family val="1"/>
      <charset val="128"/>
    </font>
    <font>
      <sz val="10"/>
      <name val="ＭＳ ゴシック"/>
      <family val="3"/>
      <charset val="128"/>
    </font>
    <font>
      <b/>
      <sz val="10"/>
      <name val="ＭＳ ゴシック"/>
      <family val="3"/>
      <charset val="128"/>
    </font>
    <font>
      <sz val="9"/>
      <name val="ＭＳ ゴシック"/>
      <family val="3"/>
      <charset val="128"/>
    </font>
    <font>
      <sz val="9"/>
      <name val="ＭＳ Ｐ明朝"/>
      <family val="1"/>
      <charset val="128"/>
    </font>
    <font>
      <sz val="11"/>
      <name val="ＭＳ Ｐゴシック"/>
      <family val="3"/>
      <charset val="128"/>
    </font>
    <font>
      <b/>
      <sz val="10"/>
      <name val="ＭＳ 明朝"/>
      <family val="1"/>
      <charset val="128"/>
    </font>
    <font>
      <sz val="9"/>
      <name val="ＭＳ 明朝"/>
      <family val="1"/>
      <charset val="128"/>
    </font>
    <font>
      <sz val="10.3"/>
      <name val="メイリオ"/>
      <family val="3"/>
      <charset val="128"/>
    </font>
    <font>
      <sz val="10.3"/>
      <name val="ＭＳ ゴシック"/>
      <family val="3"/>
      <charset val="128"/>
    </font>
    <font>
      <b/>
      <sz val="10.3"/>
      <name val="ＭＳ ゴシック"/>
      <family val="3"/>
      <charset val="128"/>
    </font>
    <font>
      <sz val="6"/>
      <name val="ＭＳ ゴシック"/>
      <family val="3"/>
      <charset val="128"/>
    </font>
    <font>
      <sz val="10"/>
      <name val="ＭＳ Ｐ明朝"/>
      <family val="1"/>
      <charset val="128"/>
    </font>
    <font>
      <sz val="12"/>
      <name val="MS UI Gothic"/>
      <family val="3"/>
      <charset val="128"/>
    </font>
    <font>
      <b/>
      <sz val="12"/>
      <name val="MS UI Gothic"/>
      <family val="3"/>
      <charset val="128"/>
    </font>
    <font>
      <sz val="11"/>
      <name val="MS UI Gothic"/>
      <family val="3"/>
      <charset val="128"/>
    </font>
    <font>
      <b/>
      <u/>
      <sz val="11"/>
      <name val="MS UI Gothic"/>
      <family val="3"/>
      <charset val="128"/>
    </font>
    <font>
      <b/>
      <sz val="11"/>
      <name val="MS UI Gothic"/>
      <family val="3"/>
      <charset val="128"/>
    </font>
    <font>
      <u/>
      <sz val="11"/>
      <color theme="10"/>
      <name val="ＭＳ Ｐゴシック"/>
      <family val="3"/>
      <charset val="128"/>
    </font>
    <font>
      <sz val="12"/>
      <color theme="1"/>
      <name val="ＭＳ ゴシック"/>
      <family val="3"/>
      <charset val="128"/>
    </font>
    <font>
      <sz val="10"/>
      <color rgb="FF1D2129"/>
      <name val="ＭＳ ゴシック"/>
      <family val="3"/>
      <charset val="128"/>
    </font>
    <font>
      <b/>
      <sz val="13.5"/>
      <color rgb="FF000000"/>
      <name val="ＭＳ ゴシック"/>
      <family val="3"/>
      <charset val="128"/>
    </font>
    <font>
      <b/>
      <sz val="11"/>
      <color rgb="FF000000"/>
      <name val="ＭＳ ゴシック"/>
      <family val="3"/>
      <charset val="128"/>
    </font>
    <font>
      <sz val="11"/>
      <color rgb="FF000000"/>
      <name val="ＭＳ ゴシック"/>
      <family val="3"/>
      <charset val="128"/>
    </font>
    <font>
      <sz val="11"/>
      <color rgb="FF1D2129"/>
      <name val="MS UI Gothic"/>
      <family val="3"/>
      <charset val="128"/>
    </font>
    <font>
      <sz val="9"/>
      <color rgb="FFFF0000"/>
      <name val="ＭＳ Ｐ明朝"/>
      <family val="1"/>
      <charset val="128"/>
    </font>
    <font>
      <sz val="36"/>
      <color rgb="FF5A702E"/>
      <name val="あんずもじ"/>
      <family val="3"/>
      <charset val="128"/>
    </font>
    <font>
      <sz val="11"/>
      <color rgb="FF5A702E"/>
      <name val="ＭＳ Ｐゴシック"/>
      <family val="3"/>
      <charset val="128"/>
    </font>
    <font>
      <sz val="11"/>
      <color rgb="FF050505"/>
      <name val="Segoe UI Historic"/>
      <family val="2"/>
    </font>
    <font>
      <sz val="11"/>
      <color rgb="FF050505"/>
      <name val="ＭＳ ゴシック"/>
      <family val="3"/>
      <charset val="128"/>
    </font>
    <font>
      <sz val="11"/>
      <color rgb="FF050505"/>
      <name val="ＭＳ Ｐ明朝"/>
      <family val="2"/>
      <charset val="128"/>
    </font>
    <font>
      <sz val="11"/>
      <color rgb="FF050505"/>
      <name val="ＭＳ Ｐゴシック"/>
      <family val="2"/>
      <charset val="128"/>
    </font>
    <font>
      <b/>
      <sz val="16"/>
      <name val="ＭＳ Ｐ明朝"/>
      <family val="1"/>
      <charset val="128"/>
    </font>
    <font>
      <sz val="20"/>
      <name val="ＭＳ ゴシック"/>
      <family val="3"/>
      <charset val="128"/>
    </font>
    <font>
      <b/>
      <sz val="14"/>
      <name val="ＭＳ ゴシック"/>
      <family val="3"/>
      <charset val="128"/>
    </font>
    <font>
      <b/>
      <sz val="18"/>
      <name val="ＭＳ Ｐ明朝"/>
      <family val="1"/>
      <charset val="128"/>
    </font>
    <font>
      <b/>
      <sz val="11"/>
      <name val="ＭＳ Ｐ明朝"/>
      <family val="1"/>
      <charset val="128"/>
    </font>
    <font>
      <b/>
      <u/>
      <sz val="12"/>
      <name val="ＭＳ ゴシック"/>
      <family val="3"/>
      <charset val="128"/>
    </font>
    <font>
      <sz val="28"/>
      <name val="ＭＳ ゴシック"/>
      <family val="3"/>
      <charset val="128"/>
    </font>
    <font>
      <b/>
      <i/>
      <sz val="11"/>
      <name val="ＭＳ Ｐ明朝"/>
      <family val="1"/>
      <charset val="128"/>
    </font>
    <font>
      <i/>
      <sz val="11"/>
      <name val="ＭＳ Ｐ明朝"/>
      <family val="1"/>
      <charset val="128"/>
    </font>
    <font>
      <b/>
      <sz val="9"/>
      <name val="ＭＳ ゴシック"/>
      <family val="3"/>
      <charset val="128"/>
    </font>
    <font>
      <u/>
      <sz val="28"/>
      <color rgb="FF5A702E"/>
      <name val="あんずもじ"/>
      <family val="3"/>
      <charset val="128"/>
    </font>
    <font>
      <u/>
      <sz val="8"/>
      <color rgb="FF5A702E"/>
      <name val="あんずもじ"/>
      <family val="3"/>
      <charset val="128"/>
    </font>
    <font>
      <sz val="8"/>
      <name val="ＭＳ Ｐゴシック"/>
      <family val="3"/>
      <charset val="128"/>
    </font>
    <font>
      <b/>
      <sz val="11"/>
      <name val="ＭＳ ゴシック"/>
      <family val="3"/>
      <charset val="128"/>
    </font>
    <font>
      <b/>
      <i/>
      <sz val="11"/>
      <name val="ＭＳ ゴシック"/>
      <family val="3"/>
      <charset val="128"/>
    </font>
    <font>
      <i/>
      <sz val="11"/>
      <name val="ＭＳ ゴシック"/>
      <family val="3"/>
      <charset val="128"/>
    </font>
    <font>
      <b/>
      <sz val="11"/>
      <color indexed="10"/>
      <name val="ＭＳ Ｐゴシック"/>
      <family val="3"/>
      <charset val="128"/>
    </font>
    <font>
      <sz val="11"/>
      <color rgb="FFFF0000"/>
      <name val="ＭＳ Ｐ明朝"/>
      <family val="1"/>
      <charset val="128"/>
    </font>
    <font>
      <sz val="9"/>
      <name val="HG丸ｺﾞｼｯｸM-PRO"/>
      <family val="3"/>
      <charset val="128"/>
    </font>
    <font>
      <b/>
      <sz val="9"/>
      <color rgb="FFFF0000"/>
      <name val="HG丸ｺﾞｼｯｸM-PRO"/>
      <family val="3"/>
      <charset val="128"/>
    </font>
    <font>
      <sz val="10"/>
      <name val="HG丸ｺﾞｼｯｸM-PRO"/>
      <family val="3"/>
      <charset val="128"/>
    </font>
    <font>
      <b/>
      <sz val="10"/>
      <name val="HG丸ｺﾞｼｯｸM-PRO"/>
      <family val="3"/>
      <charset val="128"/>
    </font>
    <font>
      <sz val="10"/>
      <color theme="0"/>
      <name val="HG丸ｺﾞｼｯｸM-PRO"/>
      <family val="3"/>
      <charset val="128"/>
    </font>
    <font>
      <sz val="8"/>
      <name val="HG丸ｺﾞｼｯｸM-PRO"/>
      <family val="3"/>
      <charset val="128"/>
    </font>
    <font>
      <b/>
      <sz val="9"/>
      <name val="HG丸ｺﾞｼｯｸM-PRO"/>
      <family val="3"/>
      <charset val="128"/>
    </font>
    <font>
      <b/>
      <sz val="9"/>
      <color theme="9" tint="-0.499984740745262"/>
      <name val="HG丸ｺﾞｼｯｸM-PRO"/>
      <family val="3"/>
      <charset val="128"/>
    </font>
    <font>
      <sz val="16"/>
      <name val="HG丸ｺﾞｼｯｸM-PRO"/>
      <family val="3"/>
      <charset val="128"/>
    </font>
    <font>
      <sz val="14"/>
      <name val="HG丸ｺﾞｼｯｸM-PRO"/>
      <family val="3"/>
      <charset val="128"/>
    </font>
  </fonts>
  <fills count="15">
    <fill>
      <patternFill patternType="none"/>
    </fill>
    <fill>
      <patternFill patternType="gray125"/>
    </fill>
    <fill>
      <patternFill patternType="solid">
        <fgColor rgb="FFFFFF00"/>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1" tint="0.499984740745262"/>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rgb="FF92D050"/>
        <bgColor indexed="64"/>
      </patternFill>
    </fill>
    <fill>
      <patternFill patternType="solid">
        <fgColor theme="0" tint="-4.9989318521683403E-2"/>
        <bgColor indexed="64"/>
      </patternFill>
    </fill>
    <fill>
      <patternFill patternType="solid">
        <fgColor rgb="FFFFFFCC"/>
        <bgColor indexed="64"/>
      </patternFill>
    </fill>
    <fill>
      <patternFill patternType="solid">
        <fgColor rgb="FFFF0000"/>
        <bgColor indexed="64"/>
      </patternFill>
    </fill>
    <fill>
      <patternFill patternType="solid">
        <fgColor theme="5" tint="0.79998168889431442"/>
        <bgColor indexed="64"/>
      </patternFill>
    </fill>
    <fill>
      <patternFill patternType="solid">
        <fgColor indexed="13"/>
        <bgColor indexed="64"/>
      </patternFill>
    </fill>
    <fill>
      <patternFill patternType="solid">
        <fgColor theme="0" tint="-0.34998626667073579"/>
        <bgColor indexed="64"/>
      </patternFill>
    </fill>
  </fills>
  <borders count="50">
    <border>
      <left/>
      <right/>
      <top/>
      <bottom/>
      <diagonal/>
    </border>
    <border>
      <left style="hair">
        <color indexed="64"/>
      </left>
      <right style="hair">
        <color indexed="64"/>
      </right>
      <top style="hair">
        <color indexed="64"/>
      </top>
      <bottom style="hair">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bottom style="medium">
        <color indexed="64"/>
      </bottom>
      <diagonal/>
    </border>
    <border>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diagonal/>
    </border>
    <border>
      <left/>
      <right style="hair">
        <color indexed="64"/>
      </right>
      <top/>
      <bottom/>
      <diagonal/>
    </border>
    <border>
      <left style="hair">
        <color indexed="64"/>
      </left>
      <right/>
      <top style="hair">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hair">
        <color indexed="64"/>
      </top>
      <bottom style="hair">
        <color indexed="64"/>
      </bottom>
      <diagonal/>
    </border>
    <border>
      <left style="medium">
        <color rgb="FFE3E3E3"/>
      </left>
      <right style="medium">
        <color rgb="FFE3E3E3"/>
      </right>
      <top style="medium">
        <color rgb="FFE3E3E3"/>
      </top>
      <bottom style="medium">
        <color rgb="FFE3E3E3"/>
      </bottom>
      <diagonal/>
    </border>
    <border>
      <left/>
      <right style="medium">
        <color indexed="64"/>
      </right>
      <top style="medium">
        <color indexed="64"/>
      </top>
      <bottom/>
      <diagonal/>
    </border>
    <border>
      <left style="thin">
        <color auto="1"/>
      </left>
      <right style="thin">
        <color auto="1"/>
      </right>
      <top style="thin">
        <color auto="1"/>
      </top>
      <bottom style="thin">
        <color auto="1"/>
      </bottom>
      <diagonal/>
    </border>
    <border>
      <left/>
      <right style="hair">
        <color indexed="64"/>
      </right>
      <top style="hair">
        <color indexed="64"/>
      </top>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hair">
        <color indexed="64"/>
      </right>
      <top/>
      <bottom/>
      <diagonal/>
    </border>
    <border>
      <left style="medium">
        <color indexed="64"/>
      </left>
      <right/>
      <top style="medium">
        <color indexed="64"/>
      </top>
      <bottom/>
      <diagonal/>
    </border>
    <border>
      <left style="hair">
        <color indexed="64"/>
      </left>
      <right style="medium">
        <color indexed="64"/>
      </right>
      <top/>
      <bottom/>
      <diagonal/>
    </border>
    <border>
      <left style="hair">
        <color indexed="64"/>
      </left>
      <right style="hair">
        <color indexed="64"/>
      </right>
      <top/>
      <bottom/>
      <diagonal/>
    </border>
    <border>
      <left/>
      <right style="medium">
        <color indexed="64"/>
      </right>
      <top style="hair">
        <color indexed="64"/>
      </top>
      <bottom style="hair">
        <color indexed="64"/>
      </bottom>
      <diagonal/>
    </border>
    <border>
      <left style="medium">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right/>
      <top style="hair">
        <color indexed="64"/>
      </top>
      <bottom style="thin">
        <color indexed="64"/>
      </bottom>
      <diagonal/>
    </border>
    <border>
      <left/>
      <right/>
      <top style="thin">
        <color indexed="64"/>
      </top>
      <bottom/>
      <diagonal/>
    </border>
    <border>
      <left/>
      <right/>
      <top/>
      <bottom style="thin">
        <color indexed="64"/>
      </bottom>
      <diagonal/>
    </border>
    <border>
      <left style="thin">
        <color auto="1"/>
      </left>
      <right/>
      <top/>
      <bottom/>
      <diagonal/>
    </border>
    <border>
      <left/>
      <right/>
      <top style="thin">
        <color indexed="64"/>
      </top>
      <bottom style="thin">
        <color indexed="64"/>
      </bottom>
      <diagonal/>
    </border>
    <border>
      <left style="thin">
        <color indexed="64"/>
      </left>
      <right/>
      <top style="thin">
        <color indexed="64"/>
      </top>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thin">
        <color indexed="64"/>
      </left>
      <right style="medium">
        <color indexed="64"/>
      </right>
      <top style="medium">
        <color indexed="64"/>
      </top>
      <bottom/>
      <diagonal/>
    </border>
    <border>
      <left/>
      <right style="medium">
        <color indexed="64"/>
      </right>
      <top style="hair">
        <color indexed="64"/>
      </top>
      <bottom style="thin">
        <color indexed="64"/>
      </bottom>
      <diagonal/>
    </border>
    <border>
      <left/>
      <right style="medium">
        <color indexed="64"/>
      </right>
      <top/>
      <bottom style="medium">
        <color indexed="64"/>
      </bottom>
      <diagonal/>
    </border>
  </borders>
  <cellStyleXfs count="8">
    <xf numFmtId="0" fontId="0" fillId="0" borderId="0">
      <alignment vertical="center"/>
    </xf>
    <xf numFmtId="0" fontId="31" fillId="0" borderId="0" applyNumberFormat="0" applyFill="0" applyBorder="0" applyAlignment="0" applyProtection="0">
      <alignment vertical="center"/>
    </xf>
    <xf numFmtId="0" fontId="4" fillId="0" borderId="0" applyNumberFormat="0" applyFill="0" applyBorder="0" applyAlignment="0" applyProtection="0">
      <alignment vertical="top"/>
      <protection locked="0"/>
    </xf>
    <xf numFmtId="0" fontId="32" fillId="0" borderId="0">
      <alignment vertical="center"/>
    </xf>
    <xf numFmtId="0" fontId="5" fillId="0" borderId="0"/>
    <xf numFmtId="0" fontId="5" fillId="0" borderId="0"/>
    <xf numFmtId="0" fontId="18" fillId="0" borderId="0">
      <alignment vertical="center"/>
    </xf>
    <xf numFmtId="0" fontId="32" fillId="0" borderId="0">
      <alignment vertical="center"/>
    </xf>
  </cellStyleXfs>
  <cellXfs count="407">
    <xf numFmtId="0" fontId="0" fillId="0" borderId="0" xfId="0">
      <alignment vertical="center"/>
    </xf>
    <xf numFmtId="0" fontId="6" fillId="0" borderId="0" xfId="0" applyFont="1" applyAlignment="1">
      <alignment vertical="top"/>
    </xf>
    <xf numFmtId="0" fontId="1" fillId="0" borderId="0" xfId="0" applyFont="1">
      <alignment vertical="center"/>
    </xf>
    <xf numFmtId="0" fontId="1" fillId="0" borderId="0" xfId="0" applyFont="1" applyAlignment="1">
      <alignment vertical="center" wrapText="1"/>
    </xf>
    <xf numFmtId="0" fontId="17" fillId="0" borderId="1" xfId="4" applyFont="1" applyBorder="1" applyAlignment="1">
      <alignment vertical="top" shrinkToFit="1"/>
    </xf>
    <xf numFmtId="0" fontId="6" fillId="0" borderId="0" xfId="6" applyFont="1" applyAlignment="1">
      <alignment vertical="top"/>
    </xf>
    <xf numFmtId="0" fontId="14" fillId="0" borderId="0" xfId="6" applyFont="1">
      <alignment vertical="center"/>
    </xf>
    <xf numFmtId="0" fontId="31" fillId="0" borderId="0" xfId="1">
      <alignment vertical="center"/>
    </xf>
    <xf numFmtId="0" fontId="14" fillId="0" borderId="0" xfId="0" applyFont="1">
      <alignment vertical="center"/>
    </xf>
    <xf numFmtId="0" fontId="9" fillId="2" borderId="0" xfId="6" applyFont="1" applyFill="1" applyAlignment="1">
      <alignment horizontal="center" vertical="center"/>
    </xf>
    <xf numFmtId="0" fontId="6" fillId="0" borderId="0" xfId="6" applyFont="1">
      <alignment vertical="center"/>
    </xf>
    <xf numFmtId="0" fontId="1" fillId="0" borderId="0" xfId="6" applyFont="1">
      <alignment vertical="center"/>
    </xf>
    <xf numFmtId="0" fontId="19" fillId="0" borderId="0" xfId="4" applyFont="1" applyAlignment="1">
      <alignment vertical="top" wrapText="1"/>
    </xf>
    <xf numFmtId="0" fontId="5" fillId="0" borderId="0" xfId="4" applyAlignment="1">
      <alignment vertical="top" wrapText="1"/>
    </xf>
    <xf numFmtId="0" fontId="10" fillId="0" borderId="0" xfId="6" applyFont="1">
      <alignment vertical="center"/>
    </xf>
    <xf numFmtId="176" fontId="12" fillId="0" borderId="0" xfId="6" applyNumberFormat="1" applyFont="1" applyAlignment="1">
      <alignment vertical="top"/>
    </xf>
    <xf numFmtId="0" fontId="6" fillId="0" borderId="0" xfId="6" applyFont="1" applyAlignment="1">
      <alignment vertical="center" wrapText="1"/>
    </xf>
    <xf numFmtId="0" fontId="33" fillId="0" borderId="0" xfId="6" applyFont="1" applyAlignment="1">
      <alignment vertical="top" wrapText="1"/>
    </xf>
    <xf numFmtId="176" fontId="20" fillId="0" borderId="0" xfId="6" applyNumberFormat="1" applyFont="1" applyAlignment="1">
      <alignment vertical="top" wrapText="1"/>
    </xf>
    <xf numFmtId="0" fontId="20" fillId="0" borderId="0" xfId="6" applyFont="1" applyAlignment="1">
      <alignment vertical="top" wrapText="1"/>
    </xf>
    <xf numFmtId="0" fontId="16" fillId="0" borderId="0" xfId="6" applyFont="1" applyAlignment="1">
      <alignment vertical="center" wrapText="1"/>
    </xf>
    <xf numFmtId="0" fontId="15" fillId="0" borderId="0" xfId="4" applyFont="1" applyAlignment="1">
      <alignment vertical="top" wrapText="1"/>
    </xf>
    <xf numFmtId="0" fontId="14" fillId="0" borderId="0" xfId="4" applyFont="1" applyAlignment="1">
      <alignment vertical="top" wrapText="1"/>
    </xf>
    <xf numFmtId="0" fontId="34" fillId="2" borderId="0" xfId="0" applyFont="1" applyFill="1">
      <alignment vertical="center"/>
    </xf>
    <xf numFmtId="0" fontId="1" fillId="0" borderId="0" xfId="0" applyFont="1" applyAlignment="1">
      <alignment horizontal="right" vertical="center"/>
    </xf>
    <xf numFmtId="0" fontId="1" fillId="0" borderId="23" xfId="0" applyFont="1" applyBorder="1" applyAlignment="1">
      <alignment vertical="center" wrapText="1"/>
    </xf>
    <xf numFmtId="0" fontId="22" fillId="0" borderId="0" xfId="0" applyFont="1" applyAlignment="1">
      <alignment vertical="center" wrapText="1"/>
    </xf>
    <xf numFmtId="0" fontId="35" fillId="0" borderId="0" xfId="0" applyFont="1" applyAlignment="1">
      <alignment vertical="center" wrapText="1"/>
    </xf>
    <xf numFmtId="0" fontId="36" fillId="0" borderId="0" xfId="0" applyFont="1" applyAlignment="1">
      <alignment vertical="center" wrapText="1"/>
    </xf>
    <xf numFmtId="0" fontId="21" fillId="0" borderId="0" xfId="0" applyFont="1">
      <alignment vertical="center"/>
    </xf>
    <xf numFmtId="0" fontId="23" fillId="2" borderId="0" xfId="0" applyFont="1" applyFill="1" applyAlignment="1">
      <alignment vertical="center" wrapText="1"/>
    </xf>
    <xf numFmtId="0" fontId="22" fillId="2" borderId="0" xfId="0" applyFont="1" applyFill="1" applyAlignment="1">
      <alignment vertical="center" wrapText="1"/>
    </xf>
    <xf numFmtId="0" fontId="23" fillId="0" borderId="0" xfId="0" applyFont="1" applyAlignment="1">
      <alignment vertical="center" wrapText="1"/>
    </xf>
    <xf numFmtId="0" fontId="14" fillId="0" borderId="0" xfId="6" applyFont="1" applyAlignment="1">
      <alignment vertical="top" wrapText="1"/>
    </xf>
    <xf numFmtId="0" fontId="9" fillId="2" borderId="0" xfId="6" applyFont="1" applyFill="1" applyAlignment="1">
      <alignment horizontal="center" vertical="center" wrapText="1"/>
    </xf>
    <xf numFmtId="0" fontId="14" fillId="0" borderId="1" xfId="5" applyFont="1" applyBorder="1" applyAlignment="1">
      <alignment horizontal="center" vertical="top" textRotation="255" shrinkToFit="1"/>
    </xf>
    <xf numFmtId="0" fontId="14" fillId="0" borderId="1" xfId="5" applyFont="1" applyBorder="1" applyAlignment="1">
      <alignment horizontal="center" vertical="top" shrinkToFit="1"/>
    </xf>
    <xf numFmtId="0" fontId="16" fillId="0" borderId="1" xfId="5" applyFont="1" applyBorder="1" applyAlignment="1">
      <alignment horizontal="center" vertical="top" textRotation="255" shrinkToFit="1"/>
    </xf>
    <xf numFmtId="0" fontId="16" fillId="0" borderId="1" xfId="5" applyFont="1" applyBorder="1" applyAlignment="1">
      <alignment horizontal="center" vertical="top" textRotation="255" wrapText="1" shrinkToFit="1"/>
    </xf>
    <xf numFmtId="0" fontId="6" fillId="0" borderId="0" xfId="6" applyFont="1" applyAlignment="1">
      <alignment horizontal="left" vertical="top"/>
    </xf>
    <xf numFmtId="0" fontId="14" fillId="0" borderId="0" xfId="6" applyFont="1" applyAlignment="1">
      <alignment horizontal="left" vertical="top" wrapText="1"/>
    </xf>
    <xf numFmtId="58" fontId="14" fillId="0" borderId="0" xfId="6" applyNumberFormat="1" applyFont="1" applyAlignment="1">
      <alignment vertical="top" wrapText="1"/>
    </xf>
    <xf numFmtId="0" fontId="6" fillId="0" borderId="0" xfId="6" applyFont="1" applyAlignment="1">
      <alignment vertical="top" wrapText="1"/>
    </xf>
    <xf numFmtId="0" fontId="32" fillId="0" borderId="0" xfId="7">
      <alignment vertical="center"/>
    </xf>
    <xf numFmtId="0" fontId="17" fillId="0" borderId="1" xfId="4" applyFont="1" applyBorder="1" applyAlignment="1">
      <alignment vertical="top"/>
    </xf>
    <xf numFmtId="0" fontId="37" fillId="0" borderId="0" xfId="6" applyFont="1" applyAlignment="1">
      <alignment vertical="top" wrapText="1"/>
    </xf>
    <xf numFmtId="0" fontId="30" fillId="0" borderId="0" xfId="4" applyFont="1" applyAlignment="1">
      <alignment vertical="top" wrapText="1"/>
    </xf>
    <xf numFmtId="0" fontId="28" fillId="0" borderId="0" xfId="4" applyFont="1" applyAlignment="1">
      <alignment vertical="top" wrapText="1"/>
    </xf>
    <xf numFmtId="58" fontId="28" fillId="0" borderId="0" xfId="6" applyNumberFormat="1" applyFont="1" applyAlignment="1">
      <alignment vertical="top" wrapText="1"/>
    </xf>
    <xf numFmtId="0" fontId="28" fillId="0" borderId="0" xfId="6" applyFont="1" applyAlignment="1">
      <alignment vertical="top" wrapText="1"/>
    </xf>
    <xf numFmtId="176" fontId="28" fillId="0" borderId="0" xfId="6" applyNumberFormat="1" applyFont="1" applyAlignment="1">
      <alignment vertical="top"/>
    </xf>
    <xf numFmtId="0" fontId="28" fillId="0" borderId="0" xfId="0" applyFont="1" applyAlignment="1">
      <alignment horizontal="justify" vertical="top" wrapText="1"/>
    </xf>
    <xf numFmtId="0" fontId="28" fillId="0" borderId="0" xfId="6" applyFont="1" applyAlignment="1">
      <alignment vertical="top"/>
    </xf>
    <xf numFmtId="0" fontId="29" fillId="2" borderId="0" xfId="6" applyFont="1" applyFill="1" applyAlignment="1">
      <alignment horizontal="center" vertical="top"/>
    </xf>
    <xf numFmtId="0" fontId="26" fillId="0" borderId="0" xfId="6" applyFont="1" applyAlignment="1">
      <alignment vertical="top"/>
    </xf>
    <xf numFmtId="0" fontId="30" fillId="0" borderId="0" xfId="6" applyFont="1" applyAlignment="1">
      <alignment vertical="top"/>
    </xf>
    <xf numFmtId="0" fontId="27" fillId="0" borderId="0" xfId="6" applyFont="1" applyAlignment="1">
      <alignment vertical="top"/>
    </xf>
    <xf numFmtId="0" fontId="30" fillId="2" borderId="0" xfId="6" applyFont="1" applyFill="1" applyAlignment="1">
      <alignment horizontal="center" vertical="top" shrinkToFit="1"/>
    </xf>
    <xf numFmtId="0" fontId="28" fillId="0" borderId="0" xfId="0" applyFont="1" applyAlignment="1">
      <alignment horizontal="justify" vertical="top"/>
    </xf>
    <xf numFmtId="0" fontId="28" fillId="0" borderId="0" xfId="0" applyFont="1" applyAlignment="1">
      <alignment vertical="top"/>
    </xf>
    <xf numFmtId="0" fontId="6" fillId="0" borderId="1" xfId="5" applyFont="1" applyBorder="1" applyAlignment="1">
      <alignment horizontal="center" vertical="top" textRotation="255" shrinkToFit="1"/>
    </xf>
    <xf numFmtId="0" fontId="6" fillId="0" borderId="1" xfId="5" applyFont="1" applyBorder="1" applyAlignment="1">
      <alignment horizontal="center" vertical="top" shrinkToFit="1"/>
    </xf>
    <xf numFmtId="0" fontId="6" fillId="0" borderId="1" xfId="5" applyFont="1" applyBorder="1" applyAlignment="1">
      <alignment horizontal="center" vertical="top" textRotation="255" wrapText="1" shrinkToFit="1"/>
    </xf>
    <xf numFmtId="0" fontId="14" fillId="0" borderId="1" xfId="5" applyFont="1" applyBorder="1" applyAlignment="1">
      <alignment horizontal="center" vertical="top" textRotation="255" wrapText="1" shrinkToFit="1"/>
    </xf>
    <xf numFmtId="0" fontId="17" fillId="0" borderId="1" xfId="4" applyFont="1" applyBorder="1" applyAlignment="1">
      <alignment vertical="top" wrapText="1" shrinkToFit="1"/>
    </xf>
    <xf numFmtId="0" fontId="38" fillId="0" borderId="1" xfId="4" applyFont="1" applyBorder="1" applyAlignment="1">
      <alignment vertical="top" wrapText="1" shrinkToFit="1"/>
    </xf>
    <xf numFmtId="0" fontId="38" fillId="0" borderId="1" xfId="4" applyFont="1" applyBorder="1" applyAlignment="1">
      <alignment vertical="top" shrinkToFit="1"/>
    </xf>
    <xf numFmtId="0" fontId="6" fillId="0" borderId="0" xfId="5" applyFont="1" applyAlignment="1">
      <alignment vertical="top"/>
    </xf>
    <xf numFmtId="0" fontId="6" fillId="0" borderId="19" xfId="5" applyFont="1" applyBorder="1" applyAlignment="1">
      <alignment horizontal="center" vertical="top" textRotation="255" shrinkToFit="1"/>
    </xf>
    <xf numFmtId="0" fontId="14" fillId="0" borderId="16" xfId="5" applyFont="1" applyBorder="1" applyAlignment="1">
      <alignment horizontal="center" vertical="top" textRotation="255" shrinkToFit="1"/>
    </xf>
    <xf numFmtId="0" fontId="16" fillId="0" borderId="16" xfId="5" applyFont="1" applyBorder="1" applyAlignment="1">
      <alignment horizontal="center" vertical="top" textRotation="255" shrinkToFit="1"/>
    </xf>
    <xf numFmtId="0" fontId="6" fillId="0" borderId="1" xfId="5" applyFont="1" applyBorder="1" applyAlignment="1">
      <alignment horizontal="center" vertical="top"/>
    </xf>
    <xf numFmtId="0" fontId="14" fillId="0" borderId="1" xfId="5" applyFont="1" applyBorder="1" applyAlignment="1">
      <alignment horizontal="center" vertical="top"/>
    </xf>
    <xf numFmtId="0" fontId="6" fillId="0" borderId="1" xfId="5" applyFont="1" applyBorder="1" applyAlignment="1">
      <alignment horizontal="left" vertical="top" wrapText="1"/>
    </xf>
    <xf numFmtId="0" fontId="6" fillId="0" borderId="1" xfId="5" applyFont="1" applyBorder="1" applyAlignment="1">
      <alignment vertical="top" wrapText="1"/>
    </xf>
    <xf numFmtId="0" fontId="0" fillId="0" borderId="0" xfId="0" applyAlignment="1">
      <alignment vertical="top"/>
    </xf>
    <xf numFmtId="0" fontId="14" fillId="0" borderId="1" xfId="5" applyFont="1" applyBorder="1" applyAlignment="1">
      <alignment vertical="top"/>
    </xf>
    <xf numFmtId="0" fontId="14" fillId="0" borderId="0" xfId="5" applyFont="1" applyAlignment="1">
      <alignment vertical="top"/>
    </xf>
    <xf numFmtId="0" fontId="25" fillId="0" borderId="0" xfId="0" applyFont="1" applyAlignment="1">
      <alignment vertical="top"/>
    </xf>
    <xf numFmtId="0" fontId="6" fillId="0" borderId="1" xfId="5" applyFont="1" applyBorder="1" applyAlignment="1">
      <alignment vertical="top"/>
    </xf>
    <xf numFmtId="0" fontId="6" fillId="2" borderId="1" xfId="5" applyFont="1" applyFill="1" applyBorder="1" applyAlignment="1">
      <alignment vertical="top"/>
    </xf>
    <xf numFmtId="0" fontId="6" fillId="2" borderId="1" xfId="5" applyFont="1" applyFill="1" applyBorder="1" applyAlignment="1">
      <alignment horizontal="center" vertical="top" wrapText="1"/>
    </xf>
    <xf numFmtId="0" fontId="6" fillId="0" borderId="16" xfId="5" applyFont="1" applyBorder="1" applyAlignment="1">
      <alignment vertical="top"/>
    </xf>
    <xf numFmtId="0" fontId="6" fillId="0" borderId="1" xfId="5" applyFont="1" applyBorder="1" applyAlignment="1">
      <alignment horizontal="center" vertical="top" wrapText="1"/>
    </xf>
    <xf numFmtId="178" fontId="6" fillId="0" borderId="1" xfId="5" applyNumberFormat="1" applyFont="1" applyBorder="1" applyAlignment="1">
      <alignment vertical="top"/>
    </xf>
    <xf numFmtId="0" fontId="6" fillId="4" borderId="16" xfId="5" applyFont="1" applyFill="1" applyBorder="1" applyAlignment="1">
      <alignment vertical="top"/>
    </xf>
    <xf numFmtId="0" fontId="6" fillId="0" borderId="0" xfId="5" applyFont="1" applyAlignment="1">
      <alignment vertical="top" wrapText="1"/>
    </xf>
    <xf numFmtId="0" fontId="41" fillId="0" borderId="0" xfId="0" applyFont="1">
      <alignment vertical="center"/>
    </xf>
    <xf numFmtId="0" fontId="44" fillId="0" borderId="0" xfId="0" applyFont="1">
      <alignment vertical="center"/>
    </xf>
    <xf numFmtId="0" fontId="43" fillId="0" borderId="0" xfId="0" applyFont="1" applyAlignment="1">
      <alignment vertical="top" wrapText="1"/>
    </xf>
    <xf numFmtId="0" fontId="44" fillId="0" borderId="0" xfId="0" applyFont="1" applyAlignment="1">
      <alignment horizontal="right" vertical="center"/>
    </xf>
    <xf numFmtId="0" fontId="0" fillId="0" borderId="0" xfId="0" applyAlignment="1">
      <alignment horizontal="right" vertical="center"/>
    </xf>
    <xf numFmtId="0" fontId="0" fillId="0" borderId="0" xfId="0" applyAlignment="1">
      <alignment vertical="top" wrapText="1"/>
    </xf>
    <xf numFmtId="56" fontId="6" fillId="0" borderId="0" xfId="0" applyNumberFormat="1" applyFont="1" applyAlignment="1">
      <alignment vertical="top"/>
    </xf>
    <xf numFmtId="56" fontId="6" fillId="0" borderId="0" xfId="6" applyNumberFormat="1" applyFont="1" applyAlignment="1">
      <alignment vertical="top"/>
    </xf>
    <xf numFmtId="0" fontId="10" fillId="0" borderId="0" xfId="6" applyFont="1" applyAlignment="1">
      <alignment vertical="top"/>
    </xf>
    <xf numFmtId="0" fontId="10" fillId="0" borderId="0" xfId="0" applyFont="1" applyAlignment="1">
      <alignment vertical="top"/>
    </xf>
    <xf numFmtId="0" fontId="6" fillId="0" borderId="0" xfId="0" applyFont="1" applyAlignment="1"/>
    <xf numFmtId="0" fontId="6" fillId="0" borderId="0" xfId="0" applyFont="1" applyAlignment="1">
      <alignment horizontal="center" vertical="top"/>
    </xf>
    <xf numFmtId="0" fontId="47" fillId="0" borderId="0" xfId="0" applyFont="1" applyAlignment="1">
      <alignment horizontal="center" vertical="top"/>
    </xf>
    <xf numFmtId="0" fontId="6" fillId="0" borderId="0" xfId="6" applyFont="1" applyAlignment="1">
      <alignment horizontal="center" vertical="top"/>
    </xf>
    <xf numFmtId="0" fontId="14" fillId="0" borderId="0" xfId="0" applyFont="1" applyAlignment="1">
      <alignment horizontal="left" vertical="center"/>
    </xf>
    <xf numFmtId="0" fontId="31" fillId="0" borderId="0" xfId="1" applyAlignment="1">
      <alignment horizontal="left" vertical="center"/>
    </xf>
    <xf numFmtId="0" fontId="6" fillId="0" borderId="0" xfId="0" applyFont="1" applyAlignment="1">
      <alignment horizontal="left" vertical="top"/>
    </xf>
    <xf numFmtId="0" fontId="47" fillId="6" borderId="0" xfId="0" applyFont="1" applyFill="1" applyAlignment="1">
      <alignment horizontal="left" vertical="center"/>
    </xf>
    <xf numFmtId="0" fontId="6" fillId="6" borderId="0" xfId="0" applyFont="1" applyFill="1" applyAlignment="1">
      <alignment vertical="top"/>
    </xf>
    <xf numFmtId="0" fontId="6" fillId="6" borderId="0" xfId="6" applyFont="1" applyFill="1" applyAlignment="1">
      <alignment vertical="top"/>
    </xf>
    <xf numFmtId="0" fontId="6" fillId="6" borderId="0" xfId="6" applyFont="1" applyFill="1" applyAlignment="1">
      <alignment horizontal="left" vertical="top"/>
    </xf>
    <xf numFmtId="0" fontId="18" fillId="0" borderId="0" xfId="6" applyAlignment="1">
      <alignment vertical="top" wrapText="1"/>
    </xf>
    <xf numFmtId="0" fontId="51" fillId="0" borderId="0" xfId="6" applyFont="1" applyAlignment="1">
      <alignment vertical="top"/>
    </xf>
    <xf numFmtId="0" fontId="50" fillId="6" borderId="0" xfId="6" applyFont="1" applyFill="1">
      <alignment vertical="center"/>
    </xf>
    <xf numFmtId="0" fontId="50" fillId="6" borderId="0" xfId="6" applyFont="1" applyFill="1" applyAlignment="1">
      <alignment vertical="top"/>
    </xf>
    <xf numFmtId="0" fontId="52" fillId="7" borderId="0" xfId="0" applyFont="1" applyFill="1" applyAlignment="1">
      <alignment vertical="top" wrapText="1"/>
    </xf>
    <xf numFmtId="0" fontId="7" fillId="0" borderId="0" xfId="6" applyFont="1" applyAlignment="1">
      <alignment vertical="top"/>
    </xf>
    <xf numFmtId="0" fontId="56" fillId="0" borderId="0" xfId="6" applyFont="1" applyAlignment="1">
      <alignment horizontal="center" vertical="center"/>
    </xf>
    <xf numFmtId="0" fontId="57" fillId="0" borderId="0" xfId="6" applyFont="1" applyAlignment="1">
      <alignment horizontal="center" vertical="center"/>
    </xf>
    <xf numFmtId="0" fontId="1" fillId="0" borderId="0" xfId="6" applyFont="1" applyAlignment="1">
      <alignment horizontal="right" vertical="top"/>
    </xf>
    <xf numFmtId="0" fontId="1" fillId="0" borderId="0" xfId="0" applyFont="1" applyAlignment="1"/>
    <xf numFmtId="0" fontId="1" fillId="0" borderId="0" xfId="0" applyFont="1" applyAlignment="1">
      <alignment vertical="top"/>
    </xf>
    <xf numFmtId="0" fontId="1" fillId="0" borderId="0" xfId="6" applyFont="1" applyAlignment="1">
      <alignment vertical="top"/>
    </xf>
    <xf numFmtId="0" fontId="8" fillId="0" borderId="0" xfId="0" applyFont="1" applyAlignment="1">
      <alignment vertical="top" shrinkToFit="1"/>
    </xf>
    <xf numFmtId="0" fontId="58" fillId="7" borderId="43" xfId="0" applyFont="1" applyFill="1" applyBorder="1" applyAlignment="1">
      <alignment vertical="top"/>
    </xf>
    <xf numFmtId="0" fontId="1" fillId="7" borderId="43" xfId="0" applyFont="1" applyFill="1" applyBorder="1" applyAlignment="1">
      <alignment vertical="top"/>
    </xf>
    <xf numFmtId="0" fontId="1" fillId="7" borderId="43" xfId="6" applyFont="1" applyFill="1" applyBorder="1" applyAlignment="1">
      <alignment vertical="top"/>
    </xf>
    <xf numFmtId="56" fontId="1" fillId="7" borderId="0" xfId="0" applyNumberFormat="1" applyFont="1" applyFill="1" applyAlignment="1">
      <alignment vertical="top"/>
    </xf>
    <xf numFmtId="0" fontId="1" fillId="7" borderId="41" xfId="0" applyFont="1" applyFill="1" applyBorder="1" applyAlignment="1">
      <alignment vertical="top"/>
    </xf>
    <xf numFmtId="0" fontId="1" fillId="7" borderId="41" xfId="6" applyFont="1" applyFill="1" applyBorder="1" applyAlignment="1">
      <alignment vertical="top"/>
    </xf>
    <xf numFmtId="0" fontId="58" fillId="10" borderId="43" xfId="0" applyFont="1" applyFill="1" applyBorder="1" applyAlignment="1">
      <alignment vertical="top"/>
    </xf>
    <xf numFmtId="0" fontId="1" fillId="10" borderId="43" xfId="0" applyFont="1" applyFill="1" applyBorder="1" applyAlignment="1">
      <alignment vertical="top"/>
    </xf>
    <xf numFmtId="0" fontId="1" fillId="10" borderId="43" xfId="6" applyFont="1" applyFill="1" applyBorder="1" applyAlignment="1">
      <alignment vertical="top"/>
    </xf>
    <xf numFmtId="56" fontId="1" fillId="10" borderId="0" xfId="0" applyNumberFormat="1" applyFont="1" applyFill="1" applyAlignment="1">
      <alignment vertical="top"/>
    </xf>
    <xf numFmtId="0" fontId="1" fillId="10" borderId="44" xfId="0" applyFont="1" applyFill="1" applyBorder="1" applyAlignment="1">
      <alignment vertical="top"/>
    </xf>
    <xf numFmtId="0" fontId="1" fillId="10" borderId="0" xfId="0" applyFont="1" applyFill="1" applyAlignment="1">
      <alignment vertical="top"/>
    </xf>
    <xf numFmtId="0" fontId="1" fillId="10" borderId="0" xfId="6" applyFont="1" applyFill="1" applyAlignment="1">
      <alignment vertical="top"/>
    </xf>
    <xf numFmtId="0" fontId="1" fillId="10" borderId="42" xfId="0" applyFont="1" applyFill="1" applyBorder="1" applyAlignment="1">
      <alignment vertical="top"/>
    </xf>
    <xf numFmtId="0" fontId="1" fillId="10" borderId="41" xfId="0" applyFont="1" applyFill="1" applyBorder="1" applyAlignment="1">
      <alignment vertical="top"/>
    </xf>
    <xf numFmtId="0" fontId="1" fillId="10" borderId="41" xfId="6" applyFont="1" applyFill="1" applyBorder="1" applyAlignment="1">
      <alignment vertical="top"/>
    </xf>
    <xf numFmtId="56" fontId="1" fillId="7" borderId="0" xfId="6" applyNumberFormat="1" applyFont="1" applyFill="1" applyAlignment="1">
      <alignment vertical="top"/>
    </xf>
    <xf numFmtId="0" fontId="58" fillId="10" borderId="43" xfId="6" applyFont="1" applyFill="1" applyBorder="1" applyAlignment="1">
      <alignment vertical="top"/>
    </xf>
    <xf numFmtId="56" fontId="1" fillId="10" borderId="0" xfId="6" applyNumberFormat="1" applyFont="1" applyFill="1" applyAlignment="1">
      <alignment vertical="top"/>
    </xf>
    <xf numFmtId="0" fontId="8" fillId="10" borderId="0" xfId="0" applyFont="1" applyFill="1" applyAlignment="1">
      <alignment vertical="top" wrapText="1"/>
    </xf>
    <xf numFmtId="0" fontId="58" fillId="7" borderId="43" xfId="6" applyFont="1" applyFill="1" applyBorder="1" applyAlignment="1">
      <alignment vertical="top"/>
    </xf>
    <xf numFmtId="56" fontId="1" fillId="7" borderId="41" xfId="6" applyNumberFormat="1" applyFont="1" applyFill="1" applyBorder="1" applyAlignment="1">
      <alignment vertical="top"/>
    </xf>
    <xf numFmtId="0" fontId="8" fillId="7" borderId="41" xfId="0" applyFont="1" applyFill="1" applyBorder="1" applyAlignment="1">
      <alignment vertical="top" wrapText="1"/>
    </xf>
    <xf numFmtId="56" fontId="1" fillId="10" borderId="41" xfId="6" applyNumberFormat="1" applyFont="1" applyFill="1" applyBorder="1" applyAlignment="1">
      <alignment vertical="top"/>
    </xf>
    <xf numFmtId="0" fontId="1" fillId="7" borderId="42" xfId="6" applyFont="1" applyFill="1" applyBorder="1" applyAlignment="1">
      <alignment vertical="top"/>
    </xf>
    <xf numFmtId="0" fontId="1" fillId="7" borderId="0" xfId="6" applyFont="1" applyFill="1" applyAlignment="1">
      <alignment vertical="top"/>
    </xf>
    <xf numFmtId="56" fontId="58" fillId="7" borderId="0" xfId="6" applyNumberFormat="1" applyFont="1" applyFill="1" applyAlignment="1">
      <alignment vertical="top"/>
    </xf>
    <xf numFmtId="0" fontId="1" fillId="10" borderId="42" xfId="6" applyFont="1" applyFill="1" applyBorder="1" applyAlignment="1">
      <alignment vertical="top"/>
    </xf>
    <xf numFmtId="56" fontId="58" fillId="10" borderId="0" xfId="6" applyNumberFormat="1" applyFont="1" applyFill="1" applyAlignment="1">
      <alignment vertical="top"/>
    </xf>
    <xf numFmtId="0" fontId="58" fillId="10" borderId="42" xfId="6" applyFont="1" applyFill="1" applyBorder="1" applyAlignment="1">
      <alignment vertical="top" wrapText="1"/>
    </xf>
    <xf numFmtId="0" fontId="58" fillId="10" borderId="41" xfId="6" applyFont="1" applyFill="1" applyBorder="1" applyAlignment="1">
      <alignment vertical="top"/>
    </xf>
    <xf numFmtId="0" fontId="58" fillId="10" borderId="42" xfId="6" applyFont="1" applyFill="1" applyBorder="1" applyAlignment="1">
      <alignment vertical="top"/>
    </xf>
    <xf numFmtId="0" fontId="58" fillId="10" borderId="0" xfId="6" applyFont="1" applyFill="1" applyAlignment="1">
      <alignment vertical="top"/>
    </xf>
    <xf numFmtId="56" fontId="58" fillId="10" borderId="0" xfId="6" applyNumberFormat="1" applyFont="1" applyFill="1" applyAlignment="1">
      <alignment horizontal="right" vertical="top"/>
    </xf>
    <xf numFmtId="56" fontId="1" fillId="10" borderId="0" xfId="6" applyNumberFormat="1" applyFont="1" applyFill="1" applyAlignment="1">
      <alignment horizontal="right" vertical="top"/>
    </xf>
    <xf numFmtId="0" fontId="0" fillId="2" borderId="0" xfId="0" applyFill="1" applyAlignment="1">
      <alignment vertical="top" wrapText="1"/>
    </xf>
    <xf numFmtId="0" fontId="0" fillId="9" borderId="0" xfId="0" applyFill="1" applyAlignment="1">
      <alignment vertical="top"/>
    </xf>
    <xf numFmtId="0" fontId="0" fillId="11" borderId="0" xfId="0" applyFill="1" applyAlignment="1">
      <alignment vertical="top"/>
    </xf>
    <xf numFmtId="0" fontId="0" fillId="2" borderId="0" xfId="0" applyFill="1" applyAlignment="1">
      <alignment vertical="top"/>
    </xf>
    <xf numFmtId="0" fontId="0" fillId="2" borderId="0" xfId="0" quotePrefix="1" applyFill="1" applyAlignment="1">
      <alignment vertical="top"/>
    </xf>
    <xf numFmtId="0" fontId="0" fillId="9" borderId="0" xfId="0" applyFill="1" applyAlignment="1">
      <alignment vertical="top" wrapText="1"/>
    </xf>
    <xf numFmtId="0" fontId="48" fillId="12" borderId="0" xfId="0" applyFont="1" applyFill="1" applyAlignment="1">
      <alignment horizontal="center" vertical="center"/>
    </xf>
    <xf numFmtId="0" fontId="0" fillId="0" borderId="0" xfId="0" quotePrefix="1" applyAlignment="1">
      <alignment vertical="top"/>
    </xf>
    <xf numFmtId="0" fontId="61" fillId="13" borderId="0" xfId="0" applyFont="1" applyFill="1">
      <alignment vertical="center"/>
    </xf>
    <xf numFmtId="0" fontId="0" fillId="14" borderId="0" xfId="0" applyFill="1" applyAlignment="1">
      <alignment vertical="top"/>
    </xf>
    <xf numFmtId="0" fontId="62" fillId="0" borderId="0" xfId="0" applyFont="1" applyAlignment="1">
      <alignment vertical="top"/>
    </xf>
    <xf numFmtId="0" fontId="63" fillId="0" borderId="14" xfId="4" applyFont="1" applyBorder="1" applyAlignment="1">
      <alignment vertical="top" wrapText="1" shrinkToFit="1"/>
    </xf>
    <xf numFmtId="0" fontId="63" fillId="3" borderId="14" xfId="0" applyFont="1" applyFill="1" applyBorder="1" applyAlignment="1">
      <alignment vertical="top" wrapText="1"/>
    </xf>
    <xf numFmtId="0" fontId="63" fillId="4" borderId="14" xfId="4" applyFont="1" applyFill="1" applyBorder="1" applyAlignment="1">
      <alignment vertical="top" wrapText="1" shrinkToFit="1"/>
    </xf>
    <xf numFmtId="0" fontId="63" fillId="0" borderId="14" xfId="4" applyFont="1" applyBorder="1" applyAlignment="1">
      <alignment vertical="top" wrapText="1"/>
    </xf>
    <xf numFmtId="0" fontId="63" fillId="0" borderId="14" xfId="0" applyFont="1" applyBorder="1" applyAlignment="1">
      <alignment vertical="top" wrapText="1"/>
    </xf>
    <xf numFmtId="0" fontId="63" fillId="2" borderId="14" xfId="0" applyFont="1" applyFill="1" applyBorder="1" applyAlignment="1">
      <alignment vertical="top" wrapText="1"/>
    </xf>
    <xf numFmtId="0" fontId="63" fillId="0" borderId="34" xfId="0" applyFont="1" applyBorder="1" applyAlignment="1">
      <alignment vertical="top" wrapText="1"/>
    </xf>
    <xf numFmtId="0" fontId="65" fillId="0" borderId="0" xfId="0" applyFont="1" applyAlignment="1">
      <alignment horizontal="center" vertical="center" shrinkToFit="1"/>
    </xf>
    <xf numFmtId="0" fontId="65" fillId="0" borderId="0" xfId="4" applyFont="1" applyAlignment="1">
      <alignment vertical="top"/>
    </xf>
    <xf numFmtId="0" fontId="65" fillId="5" borderId="14" xfId="4" applyFont="1" applyFill="1" applyBorder="1" applyAlignment="1">
      <alignment vertical="top" wrapText="1" shrinkToFit="1"/>
    </xf>
    <xf numFmtId="0" fontId="65" fillId="5" borderId="13" xfId="4" applyFont="1" applyFill="1" applyBorder="1" applyAlignment="1">
      <alignment horizontal="center" vertical="top" textRotation="255" shrinkToFit="1"/>
    </xf>
    <xf numFmtId="0" fontId="65" fillId="5" borderId="14" xfId="4" applyFont="1" applyFill="1" applyBorder="1" applyAlignment="1">
      <alignment horizontal="center" vertical="top" textRotation="255" wrapText="1" shrinkToFit="1"/>
    </xf>
    <xf numFmtId="0" fontId="65" fillId="5" borderId="1" xfId="4" applyFont="1" applyFill="1" applyBorder="1" applyAlignment="1">
      <alignment horizontal="center" vertical="top" textRotation="255" wrapText="1" shrinkToFit="1"/>
    </xf>
    <xf numFmtId="0" fontId="65" fillId="5" borderId="1" xfId="4" applyFont="1" applyFill="1" applyBorder="1" applyAlignment="1">
      <alignment horizontal="center" vertical="top" textRotation="255" shrinkToFit="1"/>
    </xf>
    <xf numFmtId="0" fontId="65" fillId="5" borderId="14" xfId="4" applyFont="1" applyFill="1" applyBorder="1" applyAlignment="1">
      <alignment horizontal="center" vertical="top" textRotation="255" shrinkToFit="1"/>
    </xf>
    <xf numFmtId="0" fontId="65" fillId="0" borderId="13" xfId="4" applyFont="1" applyBorder="1" applyAlignment="1">
      <alignment horizontal="center" vertical="top" textRotation="255" shrinkToFit="1"/>
    </xf>
    <xf numFmtId="177" fontId="65" fillId="0" borderId="14" xfId="4" applyNumberFormat="1" applyFont="1" applyBorder="1" applyAlignment="1">
      <alignment vertical="top"/>
    </xf>
    <xf numFmtId="0" fontId="65" fillId="0" borderId="14" xfId="4" applyFont="1" applyBorder="1" applyAlignment="1">
      <alignment horizontal="center" vertical="top" textRotation="255" wrapText="1" shrinkToFit="1"/>
    </xf>
    <xf numFmtId="0" fontId="65" fillId="0" borderId="1" xfId="4" applyFont="1" applyBorder="1" applyAlignment="1">
      <alignment horizontal="center" vertical="top" textRotation="255" wrapText="1" shrinkToFit="1"/>
    </xf>
    <xf numFmtId="0" fontId="65" fillId="0" borderId="1" xfId="4" applyFont="1" applyBorder="1" applyAlignment="1">
      <alignment horizontal="center" vertical="top" textRotation="255" shrinkToFit="1"/>
    </xf>
    <xf numFmtId="0" fontId="65" fillId="0" borderId="14" xfId="4" applyFont="1" applyBorder="1" applyAlignment="1">
      <alignment horizontal="center" vertical="top" textRotation="255" shrinkToFit="1"/>
    </xf>
    <xf numFmtId="0" fontId="65" fillId="4" borderId="13" xfId="4" applyFont="1" applyFill="1" applyBorder="1" applyAlignment="1">
      <alignment horizontal="center" vertical="top" textRotation="255" shrinkToFit="1"/>
    </xf>
    <xf numFmtId="0" fontId="65" fillId="4" borderId="14" xfId="4" applyFont="1" applyFill="1" applyBorder="1" applyAlignment="1">
      <alignment horizontal="center" vertical="top" textRotation="255" wrapText="1" shrinkToFit="1"/>
    </xf>
    <xf numFmtId="0" fontId="65" fillId="4" borderId="1" xfId="4" applyFont="1" applyFill="1" applyBorder="1" applyAlignment="1">
      <alignment horizontal="center" vertical="top" textRotation="255" wrapText="1" shrinkToFit="1"/>
    </xf>
    <xf numFmtId="0" fontId="65" fillId="4" borderId="1" xfId="4" applyFont="1" applyFill="1" applyBorder="1" applyAlignment="1">
      <alignment horizontal="center" vertical="top" textRotation="255" shrinkToFit="1"/>
    </xf>
    <xf numFmtId="0" fontId="65" fillId="4" borderId="14" xfId="4" applyFont="1" applyFill="1" applyBorder="1" applyAlignment="1">
      <alignment horizontal="center" vertical="top" textRotation="255" shrinkToFit="1"/>
    </xf>
    <xf numFmtId="0" fontId="65" fillId="0" borderId="13" xfId="4" applyFont="1" applyBorder="1" applyAlignment="1">
      <alignment horizontal="center" vertical="top" shrinkToFit="1"/>
    </xf>
    <xf numFmtId="0" fontId="65" fillId="0" borderId="14" xfId="4" applyFont="1" applyBorder="1" applyAlignment="1">
      <alignment horizontal="center" vertical="top" wrapText="1"/>
    </xf>
    <xf numFmtId="0" fontId="65" fillId="0" borderId="14" xfId="4" applyFont="1" applyBorder="1" applyAlignment="1">
      <alignment vertical="top"/>
    </xf>
    <xf numFmtId="177" fontId="65" fillId="0" borderId="14" xfId="4" applyNumberFormat="1" applyFont="1" applyBorder="1" applyAlignment="1">
      <alignment vertical="top" wrapText="1"/>
    </xf>
    <xf numFmtId="0" fontId="65" fillId="0" borderId="14" xfId="4" applyFont="1" applyBorder="1" applyAlignment="1">
      <alignment vertical="top" wrapText="1"/>
    </xf>
    <xf numFmtId="0" fontId="65" fillId="2" borderId="13" xfId="4" applyFont="1" applyFill="1" applyBorder="1" applyAlignment="1">
      <alignment horizontal="center" vertical="top" shrinkToFit="1"/>
    </xf>
    <xf numFmtId="0" fontId="65" fillId="0" borderId="35" xfId="4" applyFont="1" applyBorder="1" applyAlignment="1">
      <alignment horizontal="center" vertical="top" shrinkToFit="1"/>
    </xf>
    <xf numFmtId="177" fontId="65" fillId="0" borderId="37" xfId="4" applyNumberFormat="1" applyFont="1" applyBorder="1" applyAlignment="1">
      <alignment vertical="top"/>
    </xf>
    <xf numFmtId="0" fontId="65" fillId="0" borderId="37" xfId="4" applyFont="1" applyBorder="1" applyAlignment="1">
      <alignment vertical="top"/>
    </xf>
    <xf numFmtId="0" fontId="65" fillId="0" borderId="0" xfId="4" applyFont="1" applyAlignment="1">
      <alignment vertical="center"/>
    </xf>
    <xf numFmtId="0" fontId="66" fillId="0" borderId="0" xfId="4" applyFont="1" applyAlignment="1">
      <alignment vertical="top" shrinkToFit="1"/>
    </xf>
    <xf numFmtId="0" fontId="65" fillId="0" borderId="0" xfId="0" applyFont="1">
      <alignment vertical="center"/>
    </xf>
    <xf numFmtId="0" fontId="65" fillId="0" borderId="0" xfId="4" applyFont="1" applyAlignment="1">
      <alignment horizontal="center" vertical="top"/>
    </xf>
    <xf numFmtId="0" fontId="67" fillId="0" borderId="0" xfId="4" applyFont="1" applyAlignment="1">
      <alignment vertical="top"/>
    </xf>
    <xf numFmtId="0" fontId="65" fillId="0" borderId="2" xfId="0" applyFont="1" applyBorder="1" applyAlignment="1">
      <alignment vertical="top"/>
    </xf>
    <xf numFmtId="0" fontId="65" fillId="0" borderId="0" xfId="0" applyFont="1" applyAlignment="1">
      <alignment horizontal="center" vertical="top"/>
    </xf>
    <xf numFmtId="0" fontId="65" fillId="0" borderId="3" xfId="4" applyFont="1" applyBorder="1" applyAlignment="1">
      <alignment vertical="top"/>
    </xf>
    <xf numFmtId="0" fontId="65" fillId="0" borderId="2" xfId="4" applyFont="1" applyBorder="1" applyAlignment="1">
      <alignment horizontal="center" vertical="top"/>
    </xf>
    <xf numFmtId="0" fontId="65" fillId="5" borderId="1" xfId="4" applyFont="1" applyFill="1" applyBorder="1" applyAlignment="1">
      <alignment horizontal="center" vertical="top"/>
    </xf>
    <xf numFmtId="0" fontId="65" fillId="5" borderId="1" xfId="4" applyFont="1" applyFill="1" applyBorder="1" applyAlignment="1">
      <alignment vertical="top"/>
    </xf>
    <xf numFmtId="0" fontId="65" fillId="5" borderId="13" xfId="4" applyFont="1" applyFill="1" applyBorder="1" applyAlignment="1">
      <alignment horizontal="center" vertical="top" textRotation="255" wrapText="1" shrinkToFit="1"/>
    </xf>
    <xf numFmtId="0" fontId="65" fillId="5" borderId="15" xfId="4" applyFont="1" applyFill="1" applyBorder="1" applyAlignment="1">
      <alignment horizontal="center" vertical="top" textRotation="255" shrinkToFit="1"/>
    </xf>
    <xf numFmtId="0" fontId="65" fillId="5" borderId="16" xfId="4" applyFont="1" applyFill="1" applyBorder="1" applyAlignment="1">
      <alignment horizontal="center" vertical="top" textRotation="255" wrapText="1" shrinkToFit="1"/>
    </xf>
    <xf numFmtId="0" fontId="65" fillId="5" borderId="22" xfId="4" applyFont="1" applyFill="1" applyBorder="1" applyAlignment="1">
      <alignment horizontal="center" vertical="top" textRotation="255" shrinkToFit="1"/>
    </xf>
    <xf numFmtId="0" fontId="65" fillId="0" borderId="1" xfId="4" applyFont="1" applyBorder="1" applyAlignment="1">
      <alignment horizontal="center" vertical="top"/>
    </xf>
    <xf numFmtId="0" fontId="65" fillId="0" borderId="1" xfId="4" applyFont="1" applyBorder="1" applyAlignment="1">
      <alignment vertical="top"/>
    </xf>
    <xf numFmtId="0" fontId="65" fillId="0" borderId="13" xfId="4" applyFont="1" applyBorder="1" applyAlignment="1">
      <alignment horizontal="center" vertical="top" textRotation="255" wrapText="1" shrinkToFit="1"/>
    </xf>
    <xf numFmtId="0" fontId="65" fillId="0" borderId="15" xfId="4" applyFont="1" applyBorder="1" applyAlignment="1">
      <alignment horizontal="center" vertical="top" textRotation="255" shrinkToFit="1"/>
    </xf>
    <xf numFmtId="0" fontId="65" fillId="0" borderId="16" xfId="4" applyFont="1" applyBorder="1" applyAlignment="1">
      <alignment horizontal="center" vertical="top" textRotation="255" wrapText="1" shrinkToFit="1"/>
    </xf>
    <xf numFmtId="0" fontId="65" fillId="0" borderId="22" xfId="4" applyFont="1" applyBorder="1" applyAlignment="1">
      <alignment horizontal="center" vertical="top" textRotation="255" shrinkToFit="1"/>
    </xf>
    <xf numFmtId="0" fontId="65" fillId="4" borderId="1" xfId="4" applyFont="1" applyFill="1" applyBorder="1" applyAlignment="1">
      <alignment horizontal="center" vertical="top"/>
    </xf>
    <xf numFmtId="0" fontId="65" fillId="4" borderId="1" xfId="4" applyFont="1" applyFill="1" applyBorder="1" applyAlignment="1">
      <alignment vertical="top"/>
    </xf>
    <xf numFmtId="0" fontId="65" fillId="4" borderId="13" xfId="4" applyFont="1" applyFill="1" applyBorder="1" applyAlignment="1">
      <alignment horizontal="center" vertical="top" textRotation="255" wrapText="1" shrinkToFit="1"/>
    </xf>
    <xf numFmtId="0" fontId="65" fillId="4" borderId="15" xfId="4" applyFont="1" applyFill="1" applyBorder="1" applyAlignment="1">
      <alignment horizontal="center" vertical="top" textRotation="255" shrinkToFit="1"/>
    </xf>
    <xf numFmtId="0" fontId="65" fillId="4" borderId="16" xfId="4" applyFont="1" applyFill="1" applyBorder="1" applyAlignment="1">
      <alignment horizontal="center" vertical="top" textRotation="255" wrapText="1" shrinkToFit="1"/>
    </xf>
    <xf numFmtId="0" fontId="65" fillId="4" borderId="22" xfId="4" applyFont="1" applyFill="1" applyBorder="1" applyAlignment="1">
      <alignment horizontal="center" vertical="top" textRotation="255" shrinkToFit="1"/>
    </xf>
    <xf numFmtId="0" fontId="65" fillId="0" borderId="13" xfId="4" applyFont="1" applyBorder="1" applyAlignment="1">
      <alignment vertical="top" wrapText="1"/>
    </xf>
    <xf numFmtId="0" fontId="65" fillId="0" borderId="15" xfId="4" applyFont="1" applyBorder="1" applyAlignment="1">
      <alignment vertical="top" wrapText="1"/>
    </xf>
    <xf numFmtId="0" fontId="65" fillId="0" borderId="22" xfId="4" applyFont="1" applyBorder="1" applyAlignment="1">
      <alignment vertical="top" wrapText="1"/>
    </xf>
    <xf numFmtId="0" fontId="65" fillId="0" borderId="13" xfId="4" applyFont="1" applyBorder="1" applyAlignment="1">
      <alignment horizontal="center" vertical="top" wrapText="1"/>
    </xf>
    <xf numFmtId="0" fontId="65" fillId="0" borderId="15" xfId="4" applyFont="1" applyBorder="1" applyAlignment="1">
      <alignment horizontal="center" vertical="top" wrapText="1"/>
    </xf>
    <xf numFmtId="0" fontId="65" fillId="0" borderId="1" xfId="4" applyFont="1" applyBorder="1" applyAlignment="1">
      <alignment horizontal="center" vertical="top" wrapText="1"/>
    </xf>
    <xf numFmtId="0" fontId="65" fillId="0" borderId="15" xfId="4" applyFont="1" applyBorder="1" applyAlignment="1">
      <alignment vertical="top"/>
    </xf>
    <xf numFmtId="0" fontId="65" fillId="2" borderId="15" xfId="4" applyFont="1" applyFill="1" applyBorder="1" applyAlignment="1">
      <alignment vertical="top" wrapText="1"/>
    </xf>
    <xf numFmtId="179" fontId="65" fillId="2" borderId="25" xfId="0" applyNumberFormat="1" applyFont="1" applyFill="1" applyBorder="1">
      <alignment vertical="center"/>
    </xf>
    <xf numFmtId="179" fontId="65" fillId="0" borderId="0" xfId="0" applyNumberFormat="1" applyFont="1">
      <alignment vertical="center"/>
    </xf>
    <xf numFmtId="179" fontId="65" fillId="0" borderId="0" xfId="4" applyNumberFormat="1" applyFont="1" applyAlignment="1">
      <alignment vertical="top"/>
    </xf>
    <xf numFmtId="179" fontId="65" fillId="0" borderId="0" xfId="4" applyNumberFormat="1" applyFont="1" applyAlignment="1">
      <alignment vertical="center"/>
    </xf>
    <xf numFmtId="0" fontId="65" fillId="0" borderId="22" xfId="4" applyFont="1" applyBorder="1" applyAlignment="1">
      <alignment vertical="top"/>
    </xf>
    <xf numFmtId="0" fontId="65" fillId="0" borderId="1" xfId="4" quotePrefix="1" applyFont="1" applyBorder="1" applyAlignment="1">
      <alignment horizontal="center" vertical="top"/>
    </xf>
    <xf numFmtId="0" fontId="65" fillId="0" borderId="36" xfId="4" applyFont="1" applyBorder="1" applyAlignment="1">
      <alignment horizontal="center" vertical="top"/>
    </xf>
    <xf numFmtId="0" fontId="65" fillId="0" borderId="36" xfId="4" applyFont="1" applyBorder="1" applyAlignment="1">
      <alignment vertical="top"/>
    </xf>
    <xf numFmtId="0" fontId="65" fillId="0" borderId="38" xfId="4" applyFont="1" applyBorder="1" applyAlignment="1">
      <alignment vertical="top" wrapText="1"/>
    </xf>
    <xf numFmtId="0" fontId="65" fillId="0" borderId="38" xfId="4" applyFont="1" applyBorder="1" applyAlignment="1">
      <alignment vertical="top"/>
    </xf>
    <xf numFmtId="0" fontId="65" fillId="0" borderId="35" xfId="4" applyFont="1" applyBorder="1" applyAlignment="1">
      <alignment vertical="top" wrapText="1"/>
    </xf>
    <xf numFmtId="0" fontId="65" fillId="0" borderId="37" xfId="4" applyFont="1" applyBorder="1" applyAlignment="1">
      <alignment vertical="top" wrapText="1"/>
    </xf>
    <xf numFmtId="0" fontId="65" fillId="0" borderId="39" xfId="4" applyFont="1" applyBorder="1" applyAlignment="1">
      <alignment vertical="top" wrapText="1"/>
    </xf>
    <xf numFmtId="0" fontId="65" fillId="0" borderId="1" xfId="4" applyFont="1" applyBorder="1" applyAlignment="1">
      <alignment vertical="top" wrapText="1"/>
    </xf>
    <xf numFmtId="0" fontId="65" fillId="0" borderId="4" xfId="0" applyFont="1" applyBorder="1" applyAlignment="1">
      <alignment horizontal="center" vertical="top"/>
    </xf>
    <xf numFmtId="177" fontId="65" fillId="2" borderId="13" xfId="4" applyNumberFormat="1" applyFont="1" applyFill="1" applyBorder="1" applyAlignment="1">
      <alignment horizontal="center" vertical="top"/>
    </xf>
    <xf numFmtId="177" fontId="65" fillId="0" borderId="13" xfId="4" applyNumberFormat="1" applyFont="1" applyBorder="1" applyAlignment="1">
      <alignment horizontal="center" vertical="top"/>
    </xf>
    <xf numFmtId="177" fontId="65" fillId="0" borderId="35" xfId="4" applyNumberFormat="1" applyFont="1" applyBorder="1" applyAlignment="1">
      <alignment horizontal="center" vertical="top"/>
    </xf>
    <xf numFmtId="0" fontId="66" fillId="0" borderId="0" xfId="0" applyFont="1" applyAlignment="1">
      <alignment horizontal="center" vertical="top" shrinkToFit="1"/>
    </xf>
    <xf numFmtId="177" fontId="65" fillId="0" borderId="0" xfId="4" applyNumberFormat="1" applyFont="1" applyAlignment="1">
      <alignment horizontal="center" vertical="top"/>
    </xf>
    <xf numFmtId="177" fontId="65" fillId="0" borderId="6" xfId="4" applyNumberFormat="1" applyFont="1" applyBorder="1" applyAlignment="1">
      <alignment horizontal="center" vertical="top"/>
    </xf>
    <xf numFmtId="177" fontId="65" fillId="5" borderId="14" xfId="4" applyNumberFormat="1" applyFont="1" applyFill="1" applyBorder="1" applyAlignment="1">
      <alignment horizontal="center" vertical="top"/>
    </xf>
    <xf numFmtId="177" fontId="65" fillId="0" borderId="14" xfId="4" applyNumberFormat="1" applyFont="1" applyBorder="1" applyAlignment="1">
      <alignment horizontal="center" vertical="top"/>
    </xf>
    <xf numFmtId="177" fontId="65" fillId="4" borderId="14" xfId="4" applyNumberFormat="1" applyFont="1" applyFill="1" applyBorder="1" applyAlignment="1">
      <alignment horizontal="center" vertical="top"/>
    </xf>
    <xf numFmtId="177" fontId="65" fillId="0" borderId="37" xfId="4" applyNumberFormat="1" applyFont="1" applyBorder="1" applyAlignment="1">
      <alignment horizontal="center" vertical="top"/>
    </xf>
    <xf numFmtId="0" fontId="65" fillId="2" borderId="13" xfId="4" applyFont="1" applyFill="1" applyBorder="1" applyAlignment="1">
      <alignment horizontal="center" vertical="top"/>
    </xf>
    <xf numFmtId="0" fontId="65" fillId="0" borderId="13" xfId="4" applyFont="1" applyBorder="1" applyAlignment="1">
      <alignment horizontal="center" vertical="top"/>
    </xf>
    <xf numFmtId="0" fontId="65" fillId="0" borderId="35" xfId="4" applyFont="1" applyBorder="1" applyAlignment="1">
      <alignment horizontal="center" vertical="top"/>
    </xf>
    <xf numFmtId="0" fontId="63" fillId="0" borderId="29" xfId="4" applyFont="1" applyBorder="1" applyAlignment="1">
      <alignment horizontal="center" vertical="top" textRotation="255" wrapText="1" shrinkToFit="1"/>
    </xf>
    <xf numFmtId="0" fontId="63" fillId="0" borderId="26" xfId="4" applyFont="1" applyBorder="1" applyAlignment="1">
      <alignment horizontal="center" vertical="top" textRotation="255" wrapText="1" shrinkToFit="1"/>
    </xf>
    <xf numFmtId="0" fontId="63" fillId="0" borderId="17" xfId="4" applyFont="1" applyBorder="1" applyAlignment="1">
      <alignment horizontal="center" vertical="top" textRotation="255" wrapText="1" shrinkToFit="1"/>
    </xf>
    <xf numFmtId="0" fontId="63" fillId="0" borderId="0" xfId="4" applyFont="1" applyAlignment="1">
      <alignment vertical="top" wrapText="1"/>
    </xf>
    <xf numFmtId="0" fontId="63" fillId="0" borderId="0" xfId="4" applyFont="1" applyAlignment="1">
      <alignment vertical="top"/>
    </xf>
    <xf numFmtId="0" fontId="68" fillId="0" borderId="7" xfId="4" applyFont="1" applyBorder="1" applyAlignment="1">
      <alignment horizontal="center" vertical="top" textRotation="255" wrapText="1"/>
    </xf>
    <xf numFmtId="0" fontId="68" fillId="0" borderId="9" xfId="4" applyFont="1" applyBorder="1" applyAlignment="1">
      <alignment horizontal="center" vertical="top" textRotation="255" wrapText="1"/>
    </xf>
    <xf numFmtId="0" fontId="68" fillId="0" borderId="10" xfId="4" applyFont="1" applyBorder="1" applyAlignment="1">
      <alignment horizontal="center" vertical="top" wrapText="1"/>
    </xf>
    <xf numFmtId="0" fontId="68" fillId="0" borderId="7" xfId="4" applyFont="1" applyBorder="1" applyAlignment="1">
      <alignment horizontal="center" vertical="top" wrapText="1"/>
    </xf>
    <xf numFmtId="177" fontId="68" fillId="0" borderId="10" xfId="4" applyNumberFormat="1" applyFont="1" applyBorder="1" applyAlignment="1">
      <alignment horizontal="center" vertical="top" wrapText="1"/>
    </xf>
    <xf numFmtId="0" fontId="68" fillId="0" borderId="8" xfId="4" applyFont="1" applyBorder="1" applyAlignment="1">
      <alignment horizontal="center" vertical="top" textRotation="255" wrapText="1"/>
    </xf>
    <xf numFmtId="0" fontId="68" fillId="0" borderId="10" xfId="4" applyFont="1" applyBorder="1" applyAlignment="1">
      <alignment horizontal="center" vertical="top" textRotation="255" wrapText="1"/>
    </xf>
    <xf numFmtId="0" fontId="68" fillId="0" borderId="0" xfId="4" applyFont="1" applyAlignment="1">
      <alignment horizontal="center" vertical="top" textRotation="255" wrapText="1"/>
    </xf>
    <xf numFmtId="0" fontId="68" fillId="0" borderId="11" xfId="4" applyFont="1" applyBorder="1" applyAlignment="1">
      <alignment horizontal="center" vertical="top" textRotation="255" wrapText="1"/>
    </xf>
    <xf numFmtId="0" fontId="68" fillId="0" borderId="12" xfId="4" applyFont="1" applyBorder="1" applyAlignment="1">
      <alignment horizontal="center" vertical="top" textRotation="255" wrapText="1"/>
    </xf>
    <xf numFmtId="0" fontId="68" fillId="0" borderId="0" xfId="4" applyFont="1" applyAlignment="1">
      <alignment horizontal="center" vertical="top" wrapText="1"/>
    </xf>
    <xf numFmtId="0" fontId="68" fillId="0" borderId="29" xfId="4" applyFont="1" applyBorder="1" applyAlignment="1">
      <alignment horizontal="center" vertical="top" textRotation="255" wrapText="1" shrinkToFit="1"/>
    </xf>
    <xf numFmtId="0" fontId="68" fillId="0" borderId="30" xfId="4" applyFont="1" applyBorder="1" applyAlignment="1">
      <alignment horizontal="center" vertical="top" textRotation="255" wrapText="1" shrinkToFit="1"/>
    </xf>
    <xf numFmtId="0" fontId="68" fillId="0" borderId="32" xfId="4" applyFont="1" applyBorder="1" applyAlignment="1">
      <alignment horizontal="center" vertical="top" textRotation="255" wrapText="1" shrinkToFit="1"/>
    </xf>
    <xf numFmtId="0" fontId="68" fillId="0" borderId="0" xfId="4" applyFont="1" applyAlignment="1">
      <alignment horizontal="center" vertical="top" textRotation="255" wrapText="1" shrinkToFit="1"/>
    </xf>
    <xf numFmtId="0" fontId="68" fillId="0" borderId="33" xfId="4" applyFont="1" applyBorder="1" applyAlignment="1">
      <alignment horizontal="center" vertical="top" textRotation="255" wrapText="1" shrinkToFit="1"/>
    </xf>
    <xf numFmtId="0" fontId="68" fillId="0" borderId="27" xfId="4" applyFont="1" applyBorder="1" applyAlignment="1">
      <alignment horizontal="center" vertical="top" textRotation="255" shrinkToFit="1"/>
    </xf>
    <xf numFmtId="0" fontId="68" fillId="0" borderId="29" xfId="4" applyFont="1" applyBorder="1" applyAlignment="1">
      <alignment horizontal="center" vertical="top" textRotation="255" shrinkToFit="1"/>
    </xf>
    <xf numFmtId="0" fontId="68" fillId="0" borderId="18" xfId="4" applyFont="1" applyBorder="1" applyAlignment="1">
      <alignment horizontal="center" vertical="top" textRotation="255" shrinkToFit="1"/>
    </xf>
    <xf numFmtId="0" fontId="68" fillId="0" borderId="24" xfId="4" applyFont="1" applyBorder="1" applyAlignment="1">
      <alignment horizontal="center" vertical="top" textRotation="255" shrinkToFit="1"/>
    </xf>
    <xf numFmtId="0" fontId="68" fillId="0" borderId="30" xfId="4" applyFont="1" applyBorder="1" applyAlignment="1">
      <alignment horizontal="center" vertical="top" textRotation="255" shrinkToFit="1"/>
    </xf>
    <xf numFmtId="0" fontId="68" fillId="0" borderId="28" xfId="4" applyFont="1" applyBorder="1" applyAlignment="1">
      <alignment horizontal="center" vertical="center" textRotation="255" wrapText="1" shrinkToFit="1"/>
    </xf>
    <xf numFmtId="0" fontId="69" fillId="0" borderId="14" xfId="4" applyFont="1" applyBorder="1" applyAlignment="1">
      <alignment vertical="top" wrapText="1" shrinkToFit="1"/>
    </xf>
    <xf numFmtId="0" fontId="69" fillId="3" borderId="14" xfId="0" applyFont="1" applyFill="1" applyBorder="1" applyAlignment="1">
      <alignment vertical="top" wrapText="1"/>
    </xf>
    <xf numFmtId="0" fontId="69" fillId="0" borderId="14" xfId="4" applyFont="1" applyBorder="1" applyAlignment="1">
      <alignment vertical="top" wrapText="1"/>
    </xf>
    <xf numFmtId="0" fontId="69" fillId="0" borderId="14" xfId="0" applyFont="1" applyBorder="1" applyAlignment="1">
      <alignment vertical="top" wrapText="1"/>
    </xf>
    <xf numFmtId="0" fontId="71" fillId="0" borderId="29" xfId="4" applyFont="1" applyBorder="1" applyAlignment="1">
      <alignment horizontal="center" vertical="center" wrapText="1" shrinkToFit="1"/>
    </xf>
    <xf numFmtId="0" fontId="63" fillId="3" borderId="37" xfId="0" applyFont="1" applyFill="1" applyBorder="1" applyAlignment="1">
      <alignment vertical="top" wrapText="1"/>
    </xf>
    <xf numFmtId="0" fontId="72" fillId="0" borderId="10" xfId="4" applyFont="1" applyBorder="1" applyAlignment="1">
      <alignment horizontal="center" vertical="center" wrapText="1"/>
    </xf>
    <xf numFmtId="177" fontId="65" fillId="2" borderId="14" xfId="4" applyNumberFormat="1" applyFont="1" applyFill="1" applyBorder="1" applyAlignment="1">
      <alignment horizontal="center" vertical="top"/>
    </xf>
    <xf numFmtId="0" fontId="65" fillId="0" borderId="0" xfId="0" applyFont="1" applyAlignment="1">
      <alignment horizontal="center" vertical="top" shrinkToFit="1"/>
    </xf>
    <xf numFmtId="0" fontId="65" fillId="0" borderId="14" xfId="4" applyFont="1" applyBorder="1" applyAlignment="1">
      <alignment horizontal="center" vertical="top"/>
    </xf>
    <xf numFmtId="0" fontId="65" fillId="0" borderId="14" xfId="4" quotePrefix="1" applyFont="1" applyBorder="1" applyAlignment="1">
      <alignment horizontal="center" vertical="top"/>
    </xf>
    <xf numFmtId="0" fontId="65" fillId="0" borderId="37" xfId="4" applyFont="1" applyBorder="1" applyAlignment="1">
      <alignment horizontal="center" vertical="top"/>
    </xf>
    <xf numFmtId="0" fontId="65" fillId="0" borderId="0" xfId="0" applyFont="1" applyAlignment="1">
      <alignment horizontal="center" vertical="center"/>
    </xf>
    <xf numFmtId="0" fontId="68" fillId="0" borderId="47" xfId="4" applyFont="1" applyBorder="1" applyAlignment="1">
      <alignment horizontal="center" vertical="top" textRotation="255" shrinkToFit="1"/>
    </xf>
    <xf numFmtId="0" fontId="65" fillId="0" borderId="14" xfId="4" applyFont="1" applyBorder="1" applyAlignment="1">
      <alignment vertical="top" shrinkToFit="1"/>
    </xf>
    <xf numFmtId="0" fontId="65" fillId="0" borderId="14" xfId="4" applyFont="1" applyBorder="1" applyAlignment="1">
      <alignment vertical="top" wrapText="1" shrinkToFit="1"/>
    </xf>
    <xf numFmtId="0" fontId="65" fillId="0" borderId="37" xfId="4" applyFont="1" applyBorder="1" applyAlignment="1">
      <alignment vertical="top" shrinkToFit="1"/>
    </xf>
    <xf numFmtId="0" fontId="65" fillId="5" borderId="34" xfId="4" applyFont="1" applyFill="1" applyBorder="1" applyAlignment="1">
      <alignment horizontal="center" vertical="top" textRotation="255" wrapText="1" shrinkToFit="1"/>
    </xf>
    <xf numFmtId="0" fontId="65" fillId="0" borderId="34" xfId="4" applyFont="1" applyBorder="1" applyAlignment="1">
      <alignment horizontal="center" vertical="top" textRotation="255" wrapText="1" shrinkToFit="1"/>
    </xf>
    <xf numFmtId="0" fontId="65" fillId="4" borderId="34" xfId="4" applyFont="1" applyFill="1" applyBorder="1" applyAlignment="1">
      <alignment horizontal="center" vertical="top" textRotation="255" wrapText="1" shrinkToFit="1"/>
    </xf>
    <xf numFmtId="0" fontId="65" fillId="0" borderId="34" xfId="4" applyFont="1" applyBorder="1" applyAlignment="1">
      <alignment horizontal="center" vertical="top" wrapText="1"/>
    </xf>
    <xf numFmtId="0" fontId="65" fillId="0" borderId="34" xfId="4" applyFont="1" applyBorder="1" applyAlignment="1">
      <alignment vertical="top"/>
    </xf>
    <xf numFmtId="0" fontId="65" fillId="0" borderId="34" xfId="4" applyFont="1" applyBorder="1" applyAlignment="1">
      <alignment vertical="top" wrapText="1"/>
    </xf>
    <xf numFmtId="0" fontId="65" fillId="0" borderId="48" xfId="4" applyFont="1" applyBorder="1" applyAlignment="1">
      <alignment vertical="top"/>
    </xf>
    <xf numFmtId="0" fontId="68" fillId="0" borderId="49" xfId="4" applyFont="1" applyBorder="1" applyAlignment="1">
      <alignment horizontal="center" vertical="top" textRotation="255" wrapText="1"/>
    </xf>
    <xf numFmtId="0" fontId="65" fillId="0" borderId="14" xfId="4" quotePrefix="1" applyFont="1" applyBorder="1" applyAlignment="1">
      <alignment vertical="top"/>
    </xf>
    <xf numFmtId="0" fontId="65" fillId="0" borderId="20" xfId="0" applyFont="1" applyBorder="1" applyAlignment="1">
      <alignment horizontal="center" vertical="top"/>
    </xf>
    <xf numFmtId="0" fontId="65" fillId="0" borderId="2" xfId="0" applyFont="1" applyBorder="1" applyAlignment="1">
      <alignment horizontal="center" vertical="top"/>
    </xf>
    <xf numFmtId="0" fontId="68" fillId="0" borderId="31" xfId="4" applyFont="1" applyBorder="1" applyAlignment="1">
      <alignment horizontal="center" vertical="top" textRotation="255" shrinkToFit="1"/>
    </xf>
    <xf numFmtId="0" fontId="68" fillId="0" borderId="3" xfId="0" applyFont="1" applyBorder="1" applyAlignment="1">
      <alignment horizontal="center" vertical="top" textRotation="255" shrinkToFit="1"/>
    </xf>
    <xf numFmtId="0" fontId="68" fillId="0" borderId="31" xfId="4" applyFont="1" applyBorder="1" applyAlignment="1">
      <alignment horizontal="center" vertical="top" textRotation="255" wrapText="1" shrinkToFit="1"/>
    </xf>
    <xf numFmtId="0" fontId="68" fillId="0" borderId="24" xfId="0" applyFont="1" applyBorder="1" applyAlignment="1">
      <alignment horizontal="center" vertical="top" textRotation="255" shrinkToFit="1"/>
    </xf>
    <xf numFmtId="0" fontId="65" fillId="0" borderId="0" xfId="4" applyFont="1" applyAlignment="1">
      <alignment horizontal="center" vertical="center" shrinkToFit="1"/>
    </xf>
    <xf numFmtId="0" fontId="65" fillId="0" borderId="0" xfId="0" applyFont="1" applyAlignment="1">
      <alignment horizontal="center" vertical="center" shrinkToFit="1"/>
    </xf>
    <xf numFmtId="58" fontId="65" fillId="0" borderId="20" xfId="4" applyNumberFormat="1" applyFont="1" applyBorder="1" applyAlignment="1">
      <alignment vertical="center"/>
    </xf>
    <xf numFmtId="58" fontId="65" fillId="0" borderId="21" xfId="0" applyNumberFormat="1" applyFont="1" applyBorder="1">
      <alignment vertical="center"/>
    </xf>
    <xf numFmtId="0" fontId="65" fillId="0" borderId="20" xfId="4" applyFont="1" applyBorder="1" applyAlignment="1">
      <alignment horizontal="center" vertical="top"/>
    </xf>
    <xf numFmtId="0" fontId="65" fillId="0" borderId="21" xfId="4" applyFont="1" applyBorder="1" applyAlignment="1">
      <alignment horizontal="center" vertical="top"/>
    </xf>
    <xf numFmtId="0" fontId="65" fillId="0" borderId="3" xfId="0" applyFont="1" applyBorder="1" applyAlignment="1">
      <alignment horizontal="center" vertical="top"/>
    </xf>
    <xf numFmtId="0" fontId="65" fillId="0" borderId="24" xfId="0" applyFont="1" applyBorder="1" applyAlignment="1">
      <alignment horizontal="center" vertical="top"/>
    </xf>
    <xf numFmtId="0" fontId="65" fillId="0" borderId="4" xfId="4" applyFont="1" applyBorder="1" applyAlignment="1">
      <alignment horizontal="center" vertical="top"/>
    </xf>
    <xf numFmtId="0" fontId="65" fillId="0" borderId="5" xfId="0" applyFont="1" applyBorder="1" applyAlignment="1">
      <alignment horizontal="center" vertical="top"/>
    </xf>
    <xf numFmtId="0" fontId="65" fillId="0" borderId="6" xfId="0" applyFont="1" applyBorder="1" applyAlignment="1">
      <alignment horizontal="center" vertical="top"/>
    </xf>
    <xf numFmtId="0" fontId="66" fillId="0" borderId="0" xfId="4" applyFont="1" applyAlignment="1">
      <alignment horizontal="left" vertical="center" shrinkToFit="1"/>
    </xf>
    <xf numFmtId="0" fontId="66" fillId="0" borderId="0" xfId="0" applyFont="1" applyAlignment="1">
      <alignment horizontal="left" vertical="center" shrinkToFit="1"/>
    </xf>
    <xf numFmtId="0" fontId="68" fillId="0" borderId="45" xfId="4" applyFont="1" applyBorder="1" applyAlignment="1">
      <alignment horizontal="center" vertical="center" wrapText="1" shrinkToFit="1"/>
    </xf>
    <xf numFmtId="0" fontId="68" fillId="0" borderId="46" xfId="0" applyFont="1" applyBorder="1" applyAlignment="1">
      <alignment horizontal="center" vertical="center" wrapText="1" shrinkToFit="1"/>
    </xf>
    <xf numFmtId="0" fontId="46" fillId="2" borderId="0" xfId="0" applyFont="1" applyFill="1" applyAlignment="1">
      <alignment horizontal="center" vertical="top" shrinkToFit="1"/>
    </xf>
    <xf numFmtId="0" fontId="0" fillId="0" borderId="0" xfId="0" applyAlignment="1">
      <alignment horizontal="center" vertical="top" shrinkToFit="1"/>
    </xf>
    <xf numFmtId="0" fontId="0" fillId="0" borderId="0" xfId="0" applyAlignment="1">
      <alignment vertical="center" shrinkToFit="1"/>
    </xf>
    <xf numFmtId="0" fontId="55" fillId="0" borderId="0" xfId="6" applyFont="1" applyAlignment="1">
      <alignment horizontal="center" vertical="center"/>
    </xf>
    <xf numFmtId="0" fontId="18" fillId="0" borderId="0" xfId="6" applyAlignment="1">
      <alignment horizontal="center" vertical="center"/>
    </xf>
    <xf numFmtId="0" fontId="15" fillId="0" borderId="0" xfId="6" applyFont="1" applyAlignment="1">
      <alignment horizontal="left" vertical="center" shrinkToFit="1"/>
    </xf>
    <xf numFmtId="0" fontId="18" fillId="0" borderId="0" xfId="6" applyAlignment="1">
      <alignment horizontal="left" vertical="center" shrinkToFit="1"/>
    </xf>
    <xf numFmtId="0" fontId="6" fillId="0" borderId="0" xfId="6" applyFont="1" applyAlignment="1">
      <alignment vertical="top" wrapText="1"/>
    </xf>
    <xf numFmtId="0" fontId="18" fillId="0" borderId="0" xfId="6" applyAlignment="1">
      <alignment vertical="top" wrapText="1"/>
    </xf>
    <xf numFmtId="177" fontId="31" fillId="0" borderId="0" xfId="1" applyNumberFormat="1" applyAlignment="1">
      <alignment vertical="center" shrinkToFit="1"/>
    </xf>
    <xf numFmtId="177" fontId="18" fillId="0" borderId="0" xfId="6" applyNumberFormat="1" applyAlignment="1">
      <alignment vertical="center" shrinkToFit="1"/>
    </xf>
    <xf numFmtId="0" fontId="10" fillId="0" borderId="0" xfId="6" applyFont="1" applyAlignment="1">
      <alignment vertical="top" shrinkToFit="1"/>
    </xf>
    <xf numFmtId="0" fontId="18" fillId="0" borderId="0" xfId="6" applyAlignment="1">
      <alignment vertical="top" shrinkToFit="1"/>
    </xf>
    <xf numFmtId="0" fontId="1" fillId="7" borderId="42" xfId="6" applyFont="1" applyFill="1" applyBorder="1" applyAlignment="1">
      <alignment vertical="top" wrapText="1"/>
    </xf>
    <xf numFmtId="0" fontId="8" fillId="7" borderId="0" xfId="0" applyFont="1" applyFill="1" applyAlignment="1">
      <alignment vertical="top" wrapText="1"/>
    </xf>
    <xf numFmtId="0" fontId="8" fillId="7" borderId="42" xfId="0" applyFont="1" applyFill="1" applyBorder="1" applyAlignment="1">
      <alignment vertical="top" wrapText="1"/>
    </xf>
    <xf numFmtId="0" fontId="1" fillId="10" borderId="44" xfId="6" applyFont="1" applyFill="1" applyBorder="1" applyAlignment="1">
      <alignment vertical="top" wrapText="1"/>
    </xf>
    <xf numFmtId="0" fontId="8" fillId="10" borderId="40" xfId="0" applyFont="1" applyFill="1" applyBorder="1" applyAlignment="1">
      <alignment vertical="top" wrapText="1"/>
    </xf>
    <xf numFmtId="0" fontId="1" fillId="10" borderId="42" xfId="6" applyFont="1" applyFill="1" applyBorder="1" applyAlignment="1">
      <alignment vertical="top" wrapText="1"/>
    </xf>
    <xf numFmtId="0" fontId="8" fillId="10" borderId="0" xfId="0" applyFont="1" applyFill="1" applyAlignment="1">
      <alignment vertical="top" wrapText="1"/>
    </xf>
    <xf numFmtId="0" fontId="1" fillId="0" borderId="0" xfId="0" applyFont="1" applyAlignment="1">
      <alignment vertical="top" shrinkToFit="1"/>
    </xf>
    <xf numFmtId="0" fontId="8" fillId="0" borderId="0" xfId="0" applyFont="1" applyAlignment="1">
      <alignment vertical="top" shrinkToFit="1"/>
    </xf>
    <xf numFmtId="0" fontId="1" fillId="7" borderId="42" xfId="0" applyFont="1" applyFill="1" applyBorder="1" applyAlignment="1">
      <alignment vertical="top" wrapText="1"/>
    </xf>
    <xf numFmtId="0" fontId="0" fillId="10" borderId="0" xfId="0" applyFill="1" applyAlignment="1">
      <alignment vertical="top" wrapText="1"/>
    </xf>
    <xf numFmtId="0" fontId="8" fillId="10" borderId="42" xfId="0" applyFont="1" applyFill="1" applyBorder="1" applyAlignment="1">
      <alignment vertical="top" wrapText="1"/>
    </xf>
    <xf numFmtId="0" fontId="58" fillId="10" borderId="42" xfId="6" applyFont="1" applyFill="1" applyBorder="1" applyAlignment="1">
      <alignment vertical="top" wrapText="1"/>
    </xf>
    <xf numFmtId="0" fontId="8" fillId="0" borderId="0" xfId="0" applyFont="1" applyAlignment="1">
      <alignment vertical="top" wrapText="1"/>
    </xf>
    <xf numFmtId="0" fontId="8" fillId="0" borderId="42" xfId="0" applyFont="1" applyBorder="1" applyAlignment="1">
      <alignment vertical="top" wrapText="1"/>
    </xf>
    <xf numFmtId="0" fontId="16" fillId="10" borderId="42" xfId="6" applyFont="1" applyFill="1" applyBorder="1" applyAlignment="1">
      <alignment vertical="top" wrapText="1"/>
    </xf>
    <xf numFmtId="0" fontId="17" fillId="0" borderId="0" xfId="0" applyFont="1" applyAlignment="1">
      <alignment vertical="top" wrapText="1"/>
    </xf>
    <xf numFmtId="0" fontId="17" fillId="0" borderId="42" xfId="0" applyFont="1" applyBorder="1" applyAlignment="1">
      <alignment vertical="top" wrapText="1"/>
    </xf>
    <xf numFmtId="0" fontId="58" fillId="10" borderId="42" xfId="6" applyFont="1" applyFill="1" applyBorder="1" applyAlignment="1">
      <alignment vertical="top"/>
    </xf>
    <xf numFmtId="0" fontId="49" fillId="10" borderId="0" xfId="0" applyFont="1" applyFill="1" applyAlignment="1">
      <alignment vertical="top"/>
    </xf>
    <xf numFmtId="0" fontId="1" fillId="10" borderId="0" xfId="6" applyFont="1" applyFill="1" applyAlignment="1">
      <alignment vertical="top" wrapText="1"/>
    </xf>
    <xf numFmtId="0" fontId="58" fillId="7" borderId="42" xfId="6" applyFont="1" applyFill="1" applyBorder="1" applyAlignment="1">
      <alignment vertical="top" wrapText="1"/>
    </xf>
    <xf numFmtId="0" fontId="49" fillId="7" borderId="0" xfId="0" applyFont="1" applyFill="1" applyAlignment="1">
      <alignment vertical="top" wrapText="1"/>
    </xf>
    <xf numFmtId="0" fontId="60" fillId="7" borderId="42" xfId="6" applyFont="1" applyFill="1" applyBorder="1" applyAlignment="1">
      <alignment vertical="top" wrapText="1"/>
    </xf>
    <xf numFmtId="0" fontId="53" fillId="7" borderId="0" xfId="0" applyFont="1" applyFill="1" applyAlignment="1">
      <alignment vertical="top" wrapText="1"/>
    </xf>
    <xf numFmtId="0" fontId="53" fillId="7" borderId="42" xfId="0" applyFont="1" applyFill="1" applyBorder="1" applyAlignment="1">
      <alignment vertical="top" wrapText="1"/>
    </xf>
    <xf numFmtId="0" fontId="59" fillId="8" borderId="42" xfId="6" applyFont="1" applyFill="1" applyBorder="1" applyAlignment="1">
      <alignment vertical="top" wrapText="1"/>
    </xf>
    <xf numFmtId="0" fontId="8" fillId="8" borderId="0" xfId="0" applyFont="1" applyFill="1" applyAlignment="1">
      <alignment vertical="top" wrapText="1"/>
    </xf>
    <xf numFmtId="0" fontId="0" fillId="0" borderId="0" xfId="0" applyAlignment="1">
      <alignment vertical="top" wrapText="1"/>
    </xf>
    <xf numFmtId="0" fontId="0" fillId="0" borderId="42" xfId="0" applyBorder="1" applyAlignment="1">
      <alignment vertical="top" wrapText="1"/>
    </xf>
    <xf numFmtId="0" fontId="6" fillId="0" borderId="0" xfId="0" applyFont="1" applyAlignment="1">
      <alignment vertical="top" shrinkToFit="1"/>
    </xf>
    <xf numFmtId="0" fontId="0" fillId="0" borderId="0" xfId="0" applyAlignment="1">
      <alignment vertical="top" shrinkToFit="1"/>
    </xf>
    <xf numFmtId="0" fontId="39" fillId="0" borderId="0" xfId="0" applyFont="1" applyAlignment="1">
      <alignment horizontal="center" vertical="center"/>
    </xf>
    <xf numFmtId="0" fontId="40" fillId="0" borderId="0" xfId="0" applyFont="1" applyAlignment="1">
      <alignment horizontal="center" vertical="center"/>
    </xf>
    <xf numFmtId="0" fontId="6" fillId="0" borderId="0" xfId="0" applyFont="1" applyAlignment="1">
      <alignment vertical="top" wrapText="1"/>
    </xf>
    <xf numFmtId="0" fontId="6" fillId="2" borderId="0" xfId="6" applyFont="1" applyFill="1" applyAlignment="1">
      <alignment vertical="top" wrapText="1"/>
    </xf>
    <xf numFmtId="0" fontId="0" fillId="2" borderId="0" xfId="0" applyFill="1" applyAlignment="1">
      <alignment vertical="top" wrapText="1"/>
    </xf>
    <xf numFmtId="0" fontId="6" fillId="0" borderId="0" xfId="5" applyFont="1" applyAlignment="1">
      <alignment horizontal="center" vertical="top" textRotation="255" wrapText="1"/>
    </xf>
    <xf numFmtId="0" fontId="6" fillId="0" borderId="0" xfId="0" applyFont="1" applyAlignment="1">
      <alignment horizontal="center" vertical="top" textRotation="255" wrapText="1"/>
    </xf>
    <xf numFmtId="0" fontId="6" fillId="0" borderId="18" xfId="0" applyFont="1" applyBorder="1" applyAlignment="1">
      <alignment horizontal="center" vertical="top" textRotation="255" wrapText="1"/>
    </xf>
    <xf numFmtId="0" fontId="6" fillId="0" borderId="16" xfId="5" applyFont="1" applyBorder="1" applyAlignment="1">
      <alignment horizontal="center" vertical="top" textRotation="255" shrinkToFit="1"/>
    </xf>
    <xf numFmtId="0" fontId="0" fillId="0" borderId="22" xfId="0" applyBorder="1" applyAlignment="1">
      <alignment horizontal="center" vertical="top" textRotation="255" shrinkToFit="1"/>
    </xf>
    <xf numFmtId="0" fontId="0" fillId="0" borderId="15" xfId="0" applyBorder="1" applyAlignment="1">
      <alignment horizontal="center" vertical="top" textRotation="255" shrinkToFit="1"/>
    </xf>
    <xf numFmtId="0" fontId="44" fillId="0" borderId="0" xfId="0" applyFont="1" applyAlignment="1">
      <alignment vertical="top" wrapText="1"/>
    </xf>
    <xf numFmtId="0" fontId="43" fillId="0" borderId="0" xfId="0" applyFont="1">
      <alignment vertical="center"/>
    </xf>
    <xf numFmtId="0" fontId="0" fillId="0" borderId="0" xfId="0">
      <alignment vertical="center"/>
    </xf>
    <xf numFmtId="0" fontId="45" fillId="2" borderId="0" xfId="0" applyFont="1" applyFill="1" applyAlignment="1">
      <alignment horizontal="center" vertical="center"/>
    </xf>
    <xf numFmtId="0" fontId="45" fillId="0" borderId="0" xfId="0" applyFont="1" applyAlignment="1">
      <alignment horizontal="center" vertical="center"/>
    </xf>
    <xf numFmtId="0" fontId="63" fillId="0" borderId="0" xfId="4" applyFont="1" applyAlignment="1">
      <alignment vertical="center"/>
    </xf>
    <xf numFmtId="0" fontId="63" fillId="0" borderId="27" xfId="4" applyFont="1" applyBorder="1" applyAlignment="1">
      <alignment horizontal="center" vertical="center" wrapText="1" shrinkToFit="1"/>
    </xf>
    <xf numFmtId="0" fontId="63" fillId="5" borderId="13" xfId="4" applyFont="1" applyFill="1" applyBorder="1" applyAlignment="1">
      <alignment vertical="top"/>
    </xf>
    <xf numFmtId="0" fontId="63" fillId="0" borderId="13" xfId="4" applyFont="1" applyBorder="1" applyAlignment="1">
      <alignment vertical="top"/>
    </xf>
    <xf numFmtId="0" fontId="63" fillId="4" borderId="13" xfId="4" applyFont="1" applyFill="1" applyBorder="1" applyAlignment="1">
      <alignment vertical="top"/>
    </xf>
    <xf numFmtId="0" fontId="63" fillId="0" borderId="35" xfId="4" applyFont="1" applyBorder="1" applyAlignment="1">
      <alignment vertical="top"/>
    </xf>
    <xf numFmtId="0" fontId="63" fillId="0" borderId="7" xfId="4" applyFont="1" applyBorder="1" applyAlignment="1">
      <alignment horizontal="center" vertical="top" textRotation="255" wrapText="1"/>
    </xf>
  </cellXfs>
  <cellStyles count="8">
    <cellStyle name="ハイパーリンク" xfId="1" builtinId="8"/>
    <cellStyle name="ハイパーリンク 2" xfId="2" xr:uid="{00000000-0005-0000-0000-000001000000}"/>
    <cellStyle name="標準" xfId="0" builtinId="0"/>
    <cellStyle name="標準 2" xfId="3" xr:uid="{00000000-0005-0000-0000-000003000000}"/>
    <cellStyle name="標準 2 2" xfId="4" xr:uid="{00000000-0005-0000-0000-000004000000}"/>
    <cellStyle name="標準 3" xfId="5" xr:uid="{00000000-0005-0000-0000-000005000000}"/>
    <cellStyle name="標準 4" xfId="6" xr:uid="{00000000-0005-0000-0000-000006000000}"/>
    <cellStyle name="標準 5" xfId="7" xr:uid="{00000000-0005-0000-0000-000007000000}"/>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image" Target="../media/image13.png"/><Relationship Id="rId7" Type="http://schemas.openxmlformats.org/officeDocument/2006/relationships/image" Target="../media/image17.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oneCellAnchor>
    <xdr:from>
      <xdr:col>7</xdr:col>
      <xdr:colOff>683619</xdr:colOff>
      <xdr:row>14</xdr:row>
      <xdr:rowOff>114300</xdr:rowOff>
    </xdr:from>
    <xdr:ext cx="2783481" cy="2400299"/>
    <xdr:pic>
      <xdr:nvPicPr>
        <xdr:cNvPr id="2" name="図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3845919" y="2876550"/>
          <a:ext cx="2783481" cy="2400299"/>
        </a:xfrm>
        <a:prstGeom prst="rect">
          <a:avLst/>
        </a:prstGeom>
      </xdr:spPr>
    </xdr:pic>
    <xdr:clientData/>
  </xdr:oneCellAnchor>
  <xdr:oneCellAnchor>
    <xdr:from>
      <xdr:col>4</xdr:col>
      <xdr:colOff>438151</xdr:colOff>
      <xdr:row>37</xdr:row>
      <xdr:rowOff>91572</xdr:rowOff>
    </xdr:from>
    <xdr:ext cx="2069350" cy="2261103"/>
    <xdr:pic>
      <xdr:nvPicPr>
        <xdr:cNvPr id="3" name="図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1543051" y="7016247"/>
          <a:ext cx="2069350" cy="2261103"/>
        </a:xfrm>
        <a:prstGeom prst="rect">
          <a:avLst/>
        </a:prstGeom>
      </xdr:spPr>
    </xdr:pic>
    <xdr:clientData/>
  </xdr:oneCellAnchor>
  <xdr:oneCellAnchor>
    <xdr:from>
      <xdr:col>8</xdr:col>
      <xdr:colOff>149133</xdr:colOff>
      <xdr:row>33</xdr:row>
      <xdr:rowOff>28185</xdr:rowOff>
    </xdr:from>
    <xdr:ext cx="2632167" cy="2272418"/>
    <xdr:pic>
      <xdr:nvPicPr>
        <xdr:cNvPr id="4" name="図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stretch>
          <a:fillRect/>
        </a:stretch>
      </xdr:blipFill>
      <xdr:spPr>
        <a:xfrm>
          <a:off x="3997233" y="6228960"/>
          <a:ext cx="2632167" cy="2272418"/>
        </a:xfrm>
        <a:prstGeom prst="rect">
          <a:avLst/>
        </a:prstGeom>
      </xdr:spPr>
    </xdr:pic>
    <xdr:clientData/>
  </xdr:oneCellAnchor>
  <xdr:oneCellAnchor>
    <xdr:from>
      <xdr:col>11</xdr:col>
      <xdr:colOff>392455</xdr:colOff>
      <xdr:row>13</xdr:row>
      <xdr:rowOff>114301</xdr:rowOff>
    </xdr:from>
    <xdr:ext cx="921996" cy="895349"/>
    <xdr:pic>
      <xdr:nvPicPr>
        <xdr:cNvPr id="5" name="図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a:stretch>
          <a:fillRect/>
        </a:stretch>
      </xdr:blipFill>
      <xdr:spPr>
        <a:xfrm>
          <a:off x="6297955" y="2695576"/>
          <a:ext cx="921996" cy="895349"/>
        </a:xfrm>
        <a:prstGeom prst="rect">
          <a:avLst/>
        </a:prstGeom>
      </xdr:spPr>
    </xdr:pic>
    <xdr:clientData/>
  </xdr:oneCellAnchor>
  <xdr:oneCellAnchor>
    <xdr:from>
      <xdr:col>3</xdr:col>
      <xdr:colOff>76201</xdr:colOff>
      <xdr:row>37</xdr:row>
      <xdr:rowOff>104776</xdr:rowOff>
    </xdr:from>
    <xdr:ext cx="1060372" cy="1047749"/>
    <xdr:pic>
      <xdr:nvPicPr>
        <xdr:cNvPr id="6" name="図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5"/>
        <a:stretch>
          <a:fillRect/>
        </a:stretch>
      </xdr:blipFill>
      <xdr:spPr>
        <a:xfrm>
          <a:off x="457201" y="7029451"/>
          <a:ext cx="1060372" cy="1047749"/>
        </a:xfrm>
        <a:prstGeom prst="rect">
          <a:avLst/>
        </a:prstGeom>
      </xdr:spPr>
    </xdr:pic>
    <xdr:clientData/>
  </xdr:oneCellAnchor>
  <xdr:oneCellAnchor>
    <xdr:from>
      <xdr:col>11</xdr:col>
      <xdr:colOff>314325</xdr:colOff>
      <xdr:row>31</xdr:row>
      <xdr:rowOff>19051</xdr:rowOff>
    </xdr:from>
    <xdr:ext cx="942975" cy="959764"/>
    <xdr:pic>
      <xdr:nvPicPr>
        <xdr:cNvPr id="7" name="図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6"/>
        <a:stretch>
          <a:fillRect/>
        </a:stretch>
      </xdr:blipFill>
      <xdr:spPr>
        <a:xfrm>
          <a:off x="6219825" y="5857876"/>
          <a:ext cx="942975" cy="959764"/>
        </a:xfrm>
        <a:prstGeom prst="rect">
          <a:avLst/>
        </a:prstGeom>
      </xdr:spPr>
    </xdr:pic>
    <xdr:clientData/>
  </xdr:oneCellAnchor>
  <xdr:oneCellAnchor>
    <xdr:from>
      <xdr:col>3</xdr:col>
      <xdr:colOff>57150</xdr:colOff>
      <xdr:row>16</xdr:row>
      <xdr:rowOff>47625</xdr:rowOff>
    </xdr:from>
    <xdr:ext cx="2638426" cy="2745360"/>
    <xdr:pic>
      <xdr:nvPicPr>
        <xdr:cNvPr id="8" name="図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7"/>
        <a:stretch>
          <a:fillRect/>
        </a:stretch>
      </xdr:blipFill>
      <xdr:spPr>
        <a:xfrm>
          <a:off x="438150" y="3171825"/>
          <a:ext cx="2638426" cy="274536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6</xdr:col>
          <xdr:colOff>523875</xdr:colOff>
          <xdr:row>19</xdr:row>
          <xdr:rowOff>57150</xdr:rowOff>
        </xdr:from>
        <xdr:to>
          <xdr:col>7</xdr:col>
          <xdr:colOff>628650</xdr:colOff>
          <xdr:row>23</xdr:row>
          <xdr:rowOff>123825</xdr:rowOff>
        </xdr:to>
        <xdr:sp macro="" textlink="">
          <xdr:nvSpPr>
            <xdr:cNvPr id="2049" name="Object 1"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oneCellAnchor>
    <xdr:from>
      <xdr:col>10</xdr:col>
      <xdr:colOff>57150</xdr:colOff>
      <xdr:row>46</xdr:row>
      <xdr:rowOff>91171</xdr:rowOff>
    </xdr:from>
    <xdr:ext cx="1500503" cy="2090054"/>
    <xdr:pic>
      <xdr:nvPicPr>
        <xdr:cNvPr id="9" name="図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8"/>
        <a:stretch>
          <a:fillRect/>
        </a:stretch>
      </xdr:blipFill>
      <xdr:spPr>
        <a:xfrm>
          <a:off x="5276850" y="8644621"/>
          <a:ext cx="1500503" cy="2090054"/>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7</xdr:col>
      <xdr:colOff>0</xdr:colOff>
      <xdr:row>14</xdr:row>
      <xdr:rowOff>47625</xdr:rowOff>
    </xdr:from>
    <xdr:to>
      <xdr:col>9</xdr:col>
      <xdr:colOff>171450</xdr:colOff>
      <xdr:row>22</xdr:row>
      <xdr:rowOff>142875</xdr:rowOff>
    </xdr:to>
    <xdr:pic>
      <xdr:nvPicPr>
        <xdr:cNvPr id="1097" name="図 3">
          <a:extLst>
            <a:ext uri="{FF2B5EF4-FFF2-40B4-BE49-F238E27FC236}">
              <a16:creationId xmlns:a16="http://schemas.microsoft.com/office/drawing/2014/main" id="{00000000-0008-0000-0300-00004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62325" y="3009900"/>
          <a:ext cx="1543050" cy="154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xdr:colOff>
      <xdr:row>33</xdr:row>
      <xdr:rowOff>38100</xdr:rowOff>
    </xdr:from>
    <xdr:to>
      <xdr:col>4</xdr:col>
      <xdr:colOff>381000</xdr:colOff>
      <xdr:row>39</xdr:row>
      <xdr:rowOff>161925</xdr:rowOff>
    </xdr:to>
    <xdr:pic>
      <xdr:nvPicPr>
        <xdr:cNvPr id="1098" name="図 4">
          <a:extLst>
            <a:ext uri="{FF2B5EF4-FFF2-40B4-BE49-F238E27FC236}">
              <a16:creationId xmlns:a16="http://schemas.microsoft.com/office/drawing/2014/main" id="{00000000-0008-0000-0300-00004A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0050" y="6477000"/>
          <a:ext cx="1285875"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85725</xdr:colOff>
      <xdr:row>37</xdr:row>
      <xdr:rowOff>28575</xdr:rowOff>
    </xdr:from>
    <xdr:to>
      <xdr:col>11</xdr:col>
      <xdr:colOff>571500</xdr:colOff>
      <xdr:row>43</xdr:row>
      <xdr:rowOff>114300</xdr:rowOff>
    </xdr:to>
    <xdr:pic>
      <xdr:nvPicPr>
        <xdr:cNvPr id="1099" name="図 5">
          <a:extLst>
            <a:ext uri="{FF2B5EF4-FFF2-40B4-BE49-F238E27FC236}">
              <a16:creationId xmlns:a16="http://schemas.microsoft.com/office/drawing/2014/main" id="{00000000-0008-0000-0300-00004B04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7267575"/>
          <a:ext cx="1171575"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4</xdr:row>
      <xdr:rowOff>66675</xdr:rowOff>
    </xdr:from>
    <xdr:to>
      <xdr:col>6</xdr:col>
      <xdr:colOff>495300</xdr:colOff>
      <xdr:row>27</xdr:row>
      <xdr:rowOff>175306</xdr:rowOff>
    </xdr:to>
    <xdr:pic>
      <xdr:nvPicPr>
        <xdr:cNvPr id="2" name="図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4"/>
        <a:stretch>
          <a:fillRect/>
        </a:stretch>
      </xdr:blipFill>
      <xdr:spPr>
        <a:xfrm>
          <a:off x="352425" y="1181100"/>
          <a:ext cx="2819400" cy="4309156"/>
        </a:xfrm>
        <a:prstGeom prst="rect">
          <a:avLst/>
        </a:prstGeom>
      </xdr:spPr>
    </xdr:pic>
    <xdr:clientData/>
  </xdr:twoCellAnchor>
  <xdr:twoCellAnchor editAs="oneCell">
    <xdr:from>
      <xdr:col>9</xdr:col>
      <xdr:colOff>152400</xdr:colOff>
      <xdr:row>12</xdr:row>
      <xdr:rowOff>85726</xdr:rowOff>
    </xdr:from>
    <xdr:to>
      <xdr:col>11</xdr:col>
      <xdr:colOff>561975</xdr:colOff>
      <xdr:row>35</xdr:row>
      <xdr:rowOff>27915</xdr:rowOff>
    </xdr:to>
    <xdr:pic>
      <xdr:nvPicPr>
        <xdr:cNvPr id="3" name="図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5"/>
        <a:stretch>
          <a:fillRect/>
        </a:stretch>
      </xdr:blipFill>
      <xdr:spPr>
        <a:xfrm>
          <a:off x="4886325" y="2686051"/>
          <a:ext cx="1781175" cy="4180814"/>
        </a:xfrm>
        <a:prstGeom prst="rect">
          <a:avLst/>
        </a:prstGeom>
      </xdr:spPr>
    </xdr:pic>
    <xdr:clientData/>
  </xdr:twoCellAnchor>
  <xdr:twoCellAnchor editAs="oneCell">
    <xdr:from>
      <xdr:col>2</xdr:col>
      <xdr:colOff>50048</xdr:colOff>
      <xdr:row>40</xdr:row>
      <xdr:rowOff>95248</xdr:rowOff>
    </xdr:from>
    <xdr:to>
      <xdr:col>6</xdr:col>
      <xdr:colOff>133349</xdr:colOff>
      <xdr:row>56</xdr:row>
      <xdr:rowOff>48587</xdr:rowOff>
    </xdr:to>
    <xdr:pic>
      <xdr:nvPicPr>
        <xdr:cNvPr id="4" name="図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6"/>
        <a:stretch>
          <a:fillRect/>
        </a:stretch>
      </xdr:blipFill>
      <xdr:spPr>
        <a:xfrm>
          <a:off x="383423" y="7877173"/>
          <a:ext cx="2426451" cy="2848939"/>
        </a:xfrm>
        <a:prstGeom prst="rect">
          <a:avLst/>
        </a:prstGeom>
      </xdr:spPr>
    </xdr:pic>
    <xdr:clientData/>
  </xdr:twoCellAnchor>
  <xdr:twoCellAnchor editAs="oneCell">
    <xdr:from>
      <xdr:col>7</xdr:col>
      <xdr:colOff>277386</xdr:colOff>
      <xdr:row>43</xdr:row>
      <xdr:rowOff>57150</xdr:rowOff>
    </xdr:from>
    <xdr:to>
      <xdr:col>11</xdr:col>
      <xdr:colOff>447184</xdr:colOff>
      <xdr:row>56</xdr:row>
      <xdr:rowOff>57150</xdr:rowOff>
    </xdr:to>
    <xdr:pic>
      <xdr:nvPicPr>
        <xdr:cNvPr id="5" name="図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7"/>
        <a:stretch>
          <a:fillRect/>
        </a:stretch>
      </xdr:blipFill>
      <xdr:spPr>
        <a:xfrm>
          <a:off x="3639711" y="8382000"/>
          <a:ext cx="2912998" cy="2352675"/>
        </a:xfrm>
        <a:prstGeom prst="rect">
          <a:avLst/>
        </a:prstGeom>
      </xdr:spPr>
    </xdr:pic>
    <xdr:clientData/>
  </xdr:twoCellAnchor>
  <xdr:twoCellAnchor editAs="oneCell">
    <xdr:from>
      <xdr:col>7</xdr:col>
      <xdr:colOff>66674</xdr:colOff>
      <xdr:row>2</xdr:row>
      <xdr:rowOff>85724</xdr:rowOff>
    </xdr:from>
    <xdr:to>
      <xdr:col>9</xdr:col>
      <xdr:colOff>19049</xdr:colOff>
      <xdr:row>9</xdr:row>
      <xdr:rowOff>142874</xdr:rowOff>
    </xdr:to>
    <xdr:pic>
      <xdr:nvPicPr>
        <xdr:cNvPr id="6" name="図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8"/>
        <a:stretch>
          <a:fillRect/>
        </a:stretch>
      </xdr:blipFill>
      <xdr:spPr>
        <a:xfrm>
          <a:off x="3428999" y="838199"/>
          <a:ext cx="1323975" cy="13239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njoyfull-my.sharepoint.com/Users/enjoyful/AppData/Local/Microsoft/Windows/Temporary%20Internet%20Files/Content.Outlook/15A1IUHN/2011&#24180;&#24230;&#20107;&#26989;&#35336;&#30011;&#20860;2010&#20107;&#26989;&#22577;&#21578;(1.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1新羽地区行事予定"/>
      <sheetName val="2011年度体指事業計画"/>
      <sheetName val="2011（平成23）年度行事予定(地域用)"/>
      <sheetName val="2010年度体指事業報告書"/>
      <sheetName val="2010年度全体計画"/>
      <sheetName val="2010年度体指事業計画"/>
      <sheetName val="2010体指予定"/>
      <sheetName val="2009年度体指事業報告"/>
      <sheetName val="2010年度カレンダー"/>
      <sheetName val="休日マスタ"/>
      <sheetName val="休日設定"/>
      <sheetName val="平成21年度行事予定(地域用)"/>
      <sheetName val="休日マスタ (2)"/>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
          <cell r="A1" t="str">
            <v>日付</v>
          </cell>
          <cell r="B1" t="str">
            <v>曜日</v>
          </cell>
          <cell r="C1" t="str">
            <v>名称</v>
          </cell>
          <cell r="D1" t="str">
            <v>休日区分</v>
          </cell>
        </row>
        <row r="2">
          <cell r="A2">
            <v>39083</v>
          </cell>
          <cell r="B2" t="str">
            <v>月</v>
          </cell>
          <cell r="C2" t="str">
            <v>元日</v>
          </cell>
          <cell r="D2" t="str">
            <v>休日</v>
          </cell>
        </row>
        <row r="3">
          <cell r="A3">
            <v>39090</v>
          </cell>
          <cell r="B3" t="str">
            <v>月</v>
          </cell>
          <cell r="C3" t="str">
            <v>成人の日</v>
          </cell>
          <cell r="D3" t="str">
            <v>休日</v>
          </cell>
        </row>
        <row r="4">
          <cell r="A4">
            <v>39124</v>
          </cell>
          <cell r="B4" t="str">
            <v>日</v>
          </cell>
          <cell r="C4" t="str">
            <v>建国記念の日</v>
          </cell>
          <cell r="D4" t="str">
            <v>休日</v>
          </cell>
        </row>
        <row r="5">
          <cell r="A5">
            <v>39125</v>
          </cell>
          <cell r="B5" t="str">
            <v>月</v>
          </cell>
          <cell r="C5" t="str">
            <v>振替休日</v>
          </cell>
          <cell r="D5" t="str">
            <v>休日</v>
          </cell>
        </row>
        <row r="6">
          <cell r="A6">
            <v>39162</v>
          </cell>
          <cell r="B6" t="str">
            <v>水</v>
          </cell>
          <cell r="C6" t="str">
            <v>春分の日</v>
          </cell>
          <cell r="D6" t="str">
            <v>休日</v>
          </cell>
        </row>
        <row r="7">
          <cell r="A7">
            <v>39201</v>
          </cell>
          <cell r="B7" t="str">
            <v>日</v>
          </cell>
          <cell r="C7" t="str">
            <v>昭和の日</v>
          </cell>
          <cell r="D7" t="str">
            <v>休日</v>
          </cell>
        </row>
        <row r="8">
          <cell r="A8">
            <v>39202</v>
          </cell>
          <cell r="B8" t="str">
            <v>月</v>
          </cell>
          <cell r="C8" t="str">
            <v>振替休日</v>
          </cell>
          <cell r="D8" t="str">
            <v>休日</v>
          </cell>
        </row>
        <row r="9">
          <cell r="A9">
            <v>39205</v>
          </cell>
          <cell r="B9" t="str">
            <v>木</v>
          </cell>
          <cell r="C9" t="str">
            <v>憲法記念日</v>
          </cell>
          <cell r="D9" t="str">
            <v>休日</v>
          </cell>
        </row>
        <row r="10">
          <cell r="A10">
            <v>39206</v>
          </cell>
          <cell r="B10" t="str">
            <v>金</v>
          </cell>
          <cell r="C10" t="str">
            <v>みどりの日</v>
          </cell>
          <cell r="D10" t="str">
            <v>休日</v>
          </cell>
        </row>
        <row r="11">
          <cell r="A11">
            <v>39207</v>
          </cell>
          <cell r="B11" t="str">
            <v>土</v>
          </cell>
          <cell r="C11" t="str">
            <v>こどもの日</v>
          </cell>
          <cell r="D11" t="str">
            <v>休日</v>
          </cell>
        </row>
        <row r="12">
          <cell r="A12">
            <v>39279</v>
          </cell>
          <cell r="B12" t="str">
            <v>月</v>
          </cell>
          <cell r="C12" t="str">
            <v>海の日</v>
          </cell>
          <cell r="D12" t="str">
            <v>休日</v>
          </cell>
        </row>
        <row r="13">
          <cell r="A13">
            <v>39342</v>
          </cell>
          <cell r="B13" t="str">
            <v>月</v>
          </cell>
          <cell r="C13" t="str">
            <v>敬老の日</v>
          </cell>
          <cell r="D13" t="str">
            <v>休日</v>
          </cell>
        </row>
        <row r="14">
          <cell r="A14">
            <v>39348</v>
          </cell>
          <cell r="B14" t="str">
            <v>日</v>
          </cell>
          <cell r="C14" t="str">
            <v>秋分の日</v>
          </cell>
          <cell r="D14" t="str">
            <v>休日</v>
          </cell>
        </row>
        <row r="15">
          <cell r="A15">
            <v>39349</v>
          </cell>
          <cell r="B15" t="str">
            <v>月</v>
          </cell>
          <cell r="C15" t="str">
            <v>振替休日</v>
          </cell>
          <cell r="D15" t="str">
            <v>休日</v>
          </cell>
        </row>
        <row r="16">
          <cell r="A16">
            <v>39363</v>
          </cell>
          <cell r="B16" t="str">
            <v>月</v>
          </cell>
          <cell r="C16" t="str">
            <v>体育の日</v>
          </cell>
          <cell r="D16" t="str">
            <v>休日</v>
          </cell>
        </row>
        <row r="17">
          <cell r="A17">
            <v>39389</v>
          </cell>
          <cell r="B17" t="str">
            <v>土</v>
          </cell>
          <cell r="C17" t="str">
            <v>文化の日</v>
          </cell>
          <cell r="D17" t="str">
            <v>休日</v>
          </cell>
        </row>
        <row r="18">
          <cell r="A18">
            <v>39409</v>
          </cell>
          <cell r="B18" t="str">
            <v>金</v>
          </cell>
          <cell r="C18" t="str">
            <v>勤労感謝の日</v>
          </cell>
          <cell r="D18" t="str">
            <v>休日</v>
          </cell>
        </row>
        <row r="19">
          <cell r="A19">
            <v>39439</v>
          </cell>
          <cell r="B19" t="str">
            <v>日</v>
          </cell>
          <cell r="C19" t="str">
            <v>天皇誕生日</v>
          </cell>
          <cell r="D19" t="str">
            <v>休日</v>
          </cell>
        </row>
        <row r="20">
          <cell r="A20">
            <v>39440</v>
          </cell>
          <cell r="B20" t="str">
            <v>月</v>
          </cell>
          <cell r="C20" t="str">
            <v>振替休日</v>
          </cell>
          <cell r="D20" t="str">
            <v>休日</v>
          </cell>
        </row>
        <row r="21">
          <cell r="A21">
            <v>39448</v>
          </cell>
          <cell r="B21" t="str">
            <v>火</v>
          </cell>
          <cell r="C21" t="str">
            <v>元日</v>
          </cell>
          <cell r="D21" t="str">
            <v>休日</v>
          </cell>
        </row>
        <row r="22">
          <cell r="A22">
            <v>39461</v>
          </cell>
          <cell r="B22" t="str">
            <v>月</v>
          </cell>
          <cell r="C22" t="str">
            <v>成人の日</v>
          </cell>
          <cell r="D22" t="str">
            <v>休日</v>
          </cell>
        </row>
        <row r="23">
          <cell r="A23">
            <v>39489</v>
          </cell>
          <cell r="B23" t="str">
            <v>月</v>
          </cell>
          <cell r="C23" t="str">
            <v>建国記念の日</v>
          </cell>
          <cell r="D23" t="str">
            <v>休日</v>
          </cell>
        </row>
        <row r="24">
          <cell r="A24">
            <v>39527</v>
          </cell>
          <cell r="B24" t="str">
            <v>木</v>
          </cell>
          <cell r="C24" t="str">
            <v>春分の日</v>
          </cell>
          <cell r="D24" t="str">
            <v>休日</v>
          </cell>
        </row>
        <row r="25">
          <cell r="A25">
            <v>39567</v>
          </cell>
          <cell r="B25" t="str">
            <v>火</v>
          </cell>
          <cell r="C25" t="str">
            <v>昭和の日</v>
          </cell>
          <cell r="D25" t="str">
            <v>休日</v>
          </cell>
        </row>
        <row r="26">
          <cell r="A26">
            <v>39571</v>
          </cell>
          <cell r="B26" t="str">
            <v>土</v>
          </cell>
          <cell r="C26" t="str">
            <v>憲法記念日</v>
          </cell>
          <cell r="D26" t="str">
            <v>休日</v>
          </cell>
        </row>
        <row r="27">
          <cell r="A27">
            <v>39572</v>
          </cell>
          <cell r="B27" t="str">
            <v>日</v>
          </cell>
          <cell r="C27" t="str">
            <v>みどりの日</v>
          </cell>
          <cell r="D27" t="str">
            <v>休日</v>
          </cell>
        </row>
        <row r="28">
          <cell r="A28">
            <v>39573</v>
          </cell>
          <cell r="B28" t="str">
            <v>月</v>
          </cell>
          <cell r="C28" t="str">
            <v>こどもの日</v>
          </cell>
          <cell r="D28" t="str">
            <v>休日</v>
          </cell>
        </row>
        <row r="29">
          <cell r="A29">
            <v>39574</v>
          </cell>
          <cell r="B29" t="str">
            <v>火</v>
          </cell>
          <cell r="C29" t="str">
            <v>振替休日</v>
          </cell>
          <cell r="D29" t="str">
            <v>休日</v>
          </cell>
        </row>
        <row r="30">
          <cell r="A30">
            <v>39650</v>
          </cell>
          <cell r="B30" t="str">
            <v>月</v>
          </cell>
          <cell r="C30" t="str">
            <v>海の日</v>
          </cell>
          <cell r="D30" t="str">
            <v>休日</v>
          </cell>
        </row>
        <row r="31">
          <cell r="A31">
            <v>39706</v>
          </cell>
          <cell r="B31" t="str">
            <v>月</v>
          </cell>
          <cell r="C31" t="str">
            <v>敬老の日</v>
          </cell>
          <cell r="D31" t="str">
            <v>休日</v>
          </cell>
        </row>
        <row r="32">
          <cell r="A32">
            <v>39714</v>
          </cell>
          <cell r="B32" t="str">
            <v>火</v>
          </cell>
          <cell r="C32" t="str">
            <v>秋分の日</v>
          </cell>
          <cell r="D32" t="str">
            <v>休日</v>
          </cell>
        </row>
        <row r="33">
          <cell r="A33">
            <v>39734</v>
          </cell>
          <cell r="B33" t="str">
            <v>月</v>
          </cell>
          <cell r="C33" t="str">
            <v>体育の日</v>
          </cell>
          <cell r="D33" t="str">
            <v>休日</v>
          </cell>
        </row>
        <row r="34">
          <cell r="A34">
            <v>39755</v>
          </cell>
          <cell r="B34" t="str">
            <v>月</v>
          </cell>
          <cell r="C34" t="str">
            <v>文化の日</v>
          </cell>
          <cell r="D34" t="str">
            <v>休日</v>
          </cell>
        </row>
        <row r="35">
          <cell r="A35">
            <v>39775</v>
          </cell>
          <cell r="B35" t="str">
            <v>日</v>
          </cell>
          <cell r="C35" t="str">
            <v>勤労感謝の日</v>
          </cell>
          <cell r="D35" t="str">
            <v>休日</v>
          </cell>
        </row>
        <row r="36">
          <cell r="A36">
            <v>39776</v>
          </cell>
          <cell r="B36" t="str">
            <v>月</v>
          </cell>
          <cell r="C36" t="str">
            <v>振替休日</v>
          </cell>
          <cell r="D36" t="str">
            <v>休日</v>
          </cell>
        </row>
        <row r="37">
          <cell r="A37">
            <v>39805</v>
          </cell>
          <cell r="B37" t="str">
            <v>火</v>
          </cell>
          <cell r="C37" t="str">
            <v>天皇誕生日</v>
          </cell>
          <cell r="D37" t="str">
            <v>休日</v>
          </cell>
        </row>
        <row r="38">
          <cell r="A38">
            <v>39814</v>
          </cell>
          <cell r="B38" t="str">
            <v>木</v>
          </cell>
          <cell r="C38" t="str">
            <v>元日</v>
          </cell>
          <cell r="D38" t="str">
            <v>休日</v>
          </cell>
        </row>
        <row r="39">
          <cell r="A39">
            <v>39825</v>
          </cell>
          <cell r="B39" t="str">
            <v>月</v>
          </cell>
          <cell r="C39" t="str">
            <v>成人の日</v>
          </cell>
          <cell r="D39" t="str">
            <v>休日</v>
          </cell>
        </row>
        <row r="40">
          <cell r="A40">
            <v>39855</v>
          </cell>
          <cell r="B40" t="str">
            <v>水</v>
          </cell>
          <cell r="C40" t="str">
            <v>建国記念の日</v>
          </cell>
          <cell r="D40" t="str">
            <v>休日</v>
          </cell>
        </row>
        <row r="41">
          <cell r="A41">
            <v>39892</v>
          </cell>
          <cell r="B41" t="str">
            <v>金</v>
          </cell>
          <cell r="C41" t="str">
            <v>春分の日</v>
          </cell>
          <cell r="D41" t="str">
            <v>休日</v>
          </cell>
        </row>
        <row r="42">
          <cell r="A42">
            <v>39932</v>
          </cell>
          <cell r="B42" t="str">
            <v>水</v>
          </cell>
          <cell r="C42" t="str">
            <v>昭和の日</v>
          </cell>
          <cell r="D42" t="str">
            <v>休日</v>
          </cell>
        </row>
        <row r="43">
          <cell r="A43">
            <v>39936</v>
          </cell>
          <cell r="B43" t="str">
            <v>日</v>
          </cell>
          <cell r="C43" t="str">
            <v>憲法記念日</v>
          </cell>
          <cell r="D43" t="str">
            <v>休日</v>
          </cell>
        </row>
        <row r="44">
          <cell r="A44">
            <v>39937</v>
          </cell>
          <cell r="B44" t="str">
            <v>月</v>
          </cell>
          <cell r="C44" t="str">
            <v>みどりの日</v>
          </cell>
          <cell r="D44" t="str">
            <v>休日</v>
          </cell>
        </row>
        <row r="45">
          <cell r="A45">
            <v>39938</v>
          </cell>
          <cell r="B45" t="str">
            <v>火</v>
          </cell>
          <cell r="C45" t="str">
            <v>こどもの日</v>
          </cell>
          <cell r="D45" t="str">
            <v>休日</v>
          </cell>
        </row>
        <row r="46">
          <cell r="A46">
            <v>39939</v>
          </cell>
          <cell r="B46" t="str">
            <v>水</v>
          </cell>
          <cell r="C46" t="str">
            <v>振替休日</v>
          </cell>
          <cell r="D46" t="str">
            <v>休日</v>
          </cell>
        </row>
        <row r="47">
          <cell r="A47">
            <v>40014</v>
          </cell>
          <cell r="B47" t="str">
            <v>月</v>
          </cell>
          <cell r="C47" t="str">
            <v>海の日</v>
          </cell>
          <cell r="D47" t="str">
            <v>休日</v>
          </cell>
        </row>
        <row r="48">
          <cell r="A48">
            <v>40077</v>
          </cell>
          <cell r="B48" t="str">
            <v>月</v>
          </cell>
          <cell r="C48" t="str">
            <v>敬老の日</v>
          </cell>
          <cell r="D48" t="str">
            <v>休日</v>
          </cell>
        </row>
        <row r="49">
          <cell r="A49">
            <v>40078</v>
          </cell>
          <cell r="B49" t="str">
            <v>火</v>
          </cell>
          <cell r="C49" t="str">
            <v>国民の休日</v>
          </cell>
          <cell r="D49" t="str">
            <v>休日</v>
          </cell>
        </row>
        <row r="50">
          <cell r="A50">
            <v>40079</v>
          </cell>
          <cell r="B50" t="str">
            <v>水</v>
          </cell>
          <cell r="C50" t="str">
            <v>秋分の日</v>
          </cell>
          <cell r="D50" t="str">
            <v>休日</v>
          </cell>
        </row>
        <row r="51">
          <cell r="A51">
            <v>40098</v>
          </cell>
          <cell r="B51" t="str">
            <v>月</v>
          </cell>
          <cell r="C51" t="str">
            <v>体育の日</v>
          </cell>
          <cell r="D51" t="str">
            <v>休日</v>
          </cell>
        </row>
        <row r="52">
          <cell r="A52">
            <v>40120</v>
          </cell>
          <cell r="B52" t="str">
            <v>火</v>
          </cell>
          <cell r="C52" t="str">
            <v>文化の日</v>
          </cell>
          <cell r="D52" t="str">
            <v>休日</v>
          </cell>
        </row>
        <row r="53">
          <cell r="A53">
            <v>40140</v>
          </cell>
          <cell r="B53" t="str">
            <v>月</v>
          </cell>
          <cell r="C53" t="str">
            <v>勤労感謝の日</v>
          </cell>
          <cell r="D53" t="str">
            <v>休日</v>
          </cell>
        </row>
        <row r="54">
          <cell r="A54">
            <v>40170</v>
          </cell>
          <cell r="B54" t="str">
            <v>水</v>
          </cell>
          <cell r="C54" t="str">
            <v>天皇誕生日</v>
          </cell>
          <cell r="D54" t="str">
            <v>休日</v>
          </cell>
        </row>
        <row r="55">
          <cell r="A55">
            <v>40179</v>
          </cell>
          <cell r="B55" t="str">
            <v>金</v>
          </cell>
          <cell r="C55" t="str">
            <v>元日</v>
          </cell>
          <cell r="D55" t="str">
            <v>休日</v>
          </cell>
        </row>
        <row r="56">
          <cell r="A56">
            <v>40189</v>
          </cell>
          <cell r="B56" t="str">
            <v>月</v>
          </cell>
          <cell r="C56" t="str">
            <v>成人の日</v>
          </cell>
          <cell r="D56" t="str">
            <v>休日</v>
          </cell>
        </row>
        <row r="57">
          <cell r="A57">
            <v>40220</v>
          </cell>
          <cell r="B57" t="str">
            <v>木</v>
          </cell>
          <cell r="C57" t="str">
            <v>建国記念の日</v>
          </cell>
          <cell r="D57" t="str">
            <v>休日</v>
          </cell>
        </row>
        <row r="58">
          <cell r="A58">
            <v>40258</v>
          </cell>
          <cell r="B58" t="str">
            <v>日</v>
          </cell>
          <cell r="C58" t="str">
            <v>春分の日</v>
          </cell>
          <cell r="D58" t="str">
            <v>休日</v>
          </cell>
        </row>
        <row r="59">
          <cell r="A59">
            <v>40259</v>
          </cell>
          <cell r="B59" t="str">
            <v>月</v>
          </cell>
          <cell r="C59" t="str">
            <v>振替休日</v>
          </cell>
          <cell r="D59" t="str">
            <v>休日</v>
          </cell>
        </row>
        <row r="60">
          <cell r="A60">
            <v>40297</v>
          </cell>
          <cell r="B60" t="str">
            <v>木</v>
          </cell>
          <cell r="C60" t="str">
            <v>昭和の日</v>
          </cell>
          <cell r="D60" t="str">
            <v>休日</v>
          </cell>
        </row>
        <row r="61">
          <cell r="A61">
            <v>40301</v>
          </cell>
          <cell r="B61" t="str">
            <v>月</v>
          </cell>
          <cell r="C61" t="str">
            <v>憲法記念日</v>
          </cell>
          <cell r="D61" t="str">
            <v>休日</v>
          </cell>
        </row>
        <row r="62">
          <cell r="A62">
            <v>40302</v>
          </cell>
          <cell r="B62" t="str">
            <v>火</v>
          </cell>
          <cell r="C62" t="str">
            <v>みどりの日</v>
          </cell>
          <cell r="D62" t="str">
            <v>休日</v>
          </cell>
        </row>
        <row r="63">
          <cell r="A63">
            <v>40303</v>
          </cell>
          <cell r="B63" t="str">
            <v>水</v>
          </cell>
          <cell r="C63" t="str">
            <v>こどもの日</v>
          </cell>
          <cell r="D63" t="str">
            <v>休日</v>
          </cell>
        </row>
        <row r="64">
          <cell r="A64">
            <v>40378</v>
          </cell>
          <cell r="B64" t="str">
            <v>月</v>
          </cell>
          <cell r="C64" t="str">
            <v>海の日</v>
          </cell>
          <cell r="D64" t="str">
            <v>休日</v>
          </cell>
        </row>
        <row r="65">
          <cell r="A65">
            <v>40441</v>
          </cell>
          <cell r="B65" t="str">
            <v>月</v>
          </cell>
          <cell r="C65" t="str">
            <v>敬老の日</v>
          </cell>
          <cell r="D65" t="str">
            <v>休日</v>
          </cell>
        </row>
        <row r="66">
          <cell r="A66">
            <v>40444</v>
          </cell>
          <cell r="B66" t="str">
            <v>木</v>
          </cell>
          <cell r="C66" t="str">
            <v>秋分の日</v>
          </cell>
          <cell r="D66" t="str">
            <v>休日</v>
          </cell>
        </row>
        <row r="67">
          <cell r="A67">
            <v>40462</v>
          </cell>
          <cell r="B67" t="str">
            <v>月</v>
          </cell>
          <cell r="C67" t="str">
            <v>体育の日</v>
          </cell>
          <cell r="D67" t="str">
            <v>休日</v>
          </cell>
        </row>
        <row r="68">
          <cell r="A68">
            <v>40485</v>
          </cell>
          <cell r="B68" t="str">
            <v>水</v>
          </cell>
          <cell r="C68" t="str">
            <v>文化の日</v>
          </cell>
          <cell r="D68" t="str">
            <v>休日</v>
          </cell>
        </row>
        <row r="69">
          <cell r="A69">
            <v>40505</v>
          </cell>
          <cell r="B69" t="str">
            <v>火</v>
          </cell>
          <cell r="C69" t="str">
            <v>勤労感謝の日</v>
          </cell>
          <cell r="D69" t="str">
            <v>休日</v>
          </cell>
        </row>
        <row r="70">
          <cell r="A70">
            <v>40535</v>
          </cell>
          <cell r="B70" t="str">
            <v>木</v>
          </cell>
          <cell r="C70" t="str">
            <v>天皇誕生日</v>
          </cell>
          <cell r="D70" t="str">
            <v>休日</v>
          </cell>
        </row>
        <row r="71">
          <cell r="A71">
            <v>40544</v>
          </cell>
          <cell r="B71" t="str">
            <v>土</v>
          </cell>
          <cell r="C71" t="str">
            <v>元日</v>
          </cell>
          <cell r="D71" t="str">
            <v>休日</v>
          </cell>
        </row>
        <row r="72">
          <cell r="A72">
            <v>40553</v>
          </cell>
          <cell r="B72" t="str">
            <v>月</v>
          </cell>
          <cell r="C72" t="str">
            <v>成人の日</v>
          </cell>
          <cell r="D72" t="str">
            <v>休日</v>
          </cell>
        </row>
        <row r="73">
          <cell r="A73">
            <v>40585</v>
          </cell>
          <cell r="B73" t="str">
            <v>金</v>
          </cell>
          <cell r="C73" t="str">
            <v>建国記念の日</v>
          </cell>
          <cell r="D73" t="str">
            <v>休日</v>
          </cell>
        </row>
        <row r="74">
          <cell r="A74">
            <v>40623</v>
          </cell>
          <cell r="B74" t="str">
            <v>月</v>
          </cell>
          <cell r="C74" t="str">
            <v>春分の日</v>
          </cell>
          <cell r="D74" t="str">
            <v>休日</v>
          </cell>
        </row>
        <row r="75">
          <cell r="A75">
            <v>40662</v>
          </cell>
          <cell r="B75" t="str">
            <v>金</v>
          </cell>
          <cell r="C75" t="str">
            <v>昭和の日</v>
          </cell>
          <cell r="D75" t="str">
            <v>休日</v>
          </cell>
        </row>
        <row r="76">
          <cell r="A76">
            <v>40666</v>
          </cell>
          <cell r="B76" t="str">
            <v>火</v>
          </cell>
          <cell r="C76" t="str">
            <v>憲法記念日</v>
          </cell>
          <cell r="D76" t="str">
            <v>休日</v>
          </cell>
        </row>
        <row r="77">
          <cell r="A77">
            <v>40667</v>
          </cell>
          <cell r="B77" t="str">
            <v>水</v>
          </cell>
          <cell r="C77" t="str">
            <v>みどりの日</v>
          </cell>
          <cell r="D77" t="str">
            <v>休日</v>
          </cell>
        </row>
        <row r="78">
          <cell r="A78">
            <v>40668</v>
          </cell>
          <cell r="B78" t="str">
            <v>木</v>
          </cell>
          <cell r="C78" t="str">
            <v>こどもの日</v>
          </cell>
          <cell r="D78" t="str">
            <v>休日</v>
          </cell>
        </row>
        <row r="79">
          <cell r="A79">
            <v>40742</v>
          </cell>
          <cell r="B79" t="str">
            <v>月</v>
          </cell>
          <cell r="C79" t="str">
            <v>海の日</v>
          </cell>
          <cell r="D79" t="str">
            <v>休日</v>
          </cell>
        </row>
        <row r="80">
          <cell r="A80">
            <v>40805</v>
          </cell>
          <cell r="B80" t="str">
            <v>月</v>
          </cell>
          <cell r="C80" t="str">
            <v>敬老の日</v>
          </cell>
          <cell r="D80" t="str">
            <v>休日</v>
          </cell>
        </row>
        <row r="81">
          <cell r="A81">
            <v>40809</v>
          </cell>
          <cell r="B81" t="str">
            <v>金</v>
          </cell>
          <cell r="C81" t="str">
            <v>秋分の日</v>
          </cell>
          <cell r="D81" t="str">
            <v>休日</v>
          </cell>
        </row>
        <row r="82">
          <cell r="A82">
            <v>40826</v>
          </cell>
          <cell r="B82" t="str">
            <v>月</v>
          </cell>
          <cell r="C82" t="str">
            <v>体育の日</v>
          </cell>
          <cell r="D82" t="str">
            <v>休日</v>
          </cell>
        </row>
        <row r="83">
          <cell r="A83">
            <v>40850</v>
          </cell>
          <cell r="B83" t="str">
            <v>木</v>
          </cell>
          <cell r="C83" t="str">
            <v>文化の日</v>
          </cell>
          <cell r="D83" t="str">
            <v>休日</v>
          </cell>
        </row>
        <row r="84">
          <cell r="A84">
            <v>40870</v>
          </cell>
          <cell r="B84" t="str">
            <v>水</v>
          </cell>
          <cell r="C84" t="str">
            <v>勤労感謝の日</v>
          </cell>
          <cell r="D84" t="str">
            <v>休日</v>
          </cell>
        </row>
        <row r="85">
          <cell r="A85">
            <v>40900</v>
          </cell>
          <cell r="B85" t="str">
            <v>金</v>
          </cell>
          <cell r="C85" t="str">
            <v>天皇誕生日</v>
          </cell>
          <cell r="D85" t="str">
            <v>休日</v>
          </cell>
        </row>
        <row r="86">
          <cell r="A86">
            <v>40909</v>
          </cell>
          <cell r="B86" t="str">
            <v>日</v>
          </cell>
          <cell r="C86" t="str">
            <v>元日</v>
          </cell>
          <cell r="D86" t="str">
            <v>休日</v>
          </cell>
        </row>
        <row r="87">
          <cell r="A87">
            <v>40910</v>
          </cell>
          <cell r="B87" t="str">
            <v>月</v>
          </cell>
          <cell r="C87" t="str">
            <v>振替休日</v>
          </cell>
          <cell r="D87" t="str">
            <v>休日</v>
          </cell>
        </row>
        <row r="88">
          <cell r="A88">
            <v>40917</v>
          </cell>
          <cell r="B88" t="str">
            <v>月</v>
          </cell>
          <cell r="C88" t="str">
            <v>成人の日</v>
          </cell>
          <cell r="D88" t="str">
            <v>休日</v>
          </cell>
        </row>
        <row r="89">
          <cell r="A89">
            <v>40950</v>
          </cell>
          <cell r="B89" t="str">
            <v>土</v>
          </cell>
          <cell r="C89" t="str">
            <v>建国記念の日</v>
          </cell>
          <cell r="D89" t="str">
            <v>休日</v>
          </cell>
        </row>
        <row r="90">
          <cell r="A90">
            <v>40988</v>
          </cell>
          <cell r="B90" t="str">
            <v>火</v>
          </cell>
          <cell r="C90" t="str">
            <v>春分の日</v>
          </cell>
          <cell r="D90" t="str">
            <v>休日</v>
          </cell>
        </row>
        <row r="91">
          <cell r="A91">
            <v>41028</v>
          </cell>
          <cell r="B91" t="str">
            <v>日</v>
          </cell>
          <cell r="C91" t="str">
            <v>昭和の日</v>
          </cell>
          <cell r="D91" t="str">
            <v>休日</v>
          </cell>
        </row>
        <row r="92">
          <cell r="A92">
            <v>41029</v>
          </cell>
          <cell r="B92" t="str">
            <v>月</v>
          </cell>
          <cell r="C92" t="str">
            <v>振替休日</v>
          </cell>
          <cell r="D92" t="str">
            <v>休日</v>
          </cell>
        </row>
        <row r="93">
          <cell r="A93">
            <v>41032</v>
          </cell>
          <cell r="B93" t="str">
            <v>木</v>
          </cell>
          <cell r="C93" t="str">
            <v>憲法記念日</v>
          </cell>
          <cell r="D93" t="str">
            <v>休日</v>
          </cell>
        </row>
        <row r="94">
          <cell r="A94">
            <v>41033</v>
          </cell>
          <cell r="B94" t="str">
            <v>金</v>
          </cell>
          <cell r="C94" t="str">
            <v>みどりの日</v>
          </cell>
          <cell r="D94" t="str">
            <v>休日</v>
          </cell>
        </row>
        <row r="95">
          <cell r="A95">
            <v>41034</v>
          </cell>
          <cell r="B95" t="str">
            <v>土</v>
          </cell>
          <cell r="C95" t="str">
            <v>こどもの日</v>
          </cell>
          <cell r="D95" t="str">
            <v>休日</v>
          </cell>
        </row>
        <row r="96">
          <cell r="A96">
            <v>41106</v>
          </cell>
          <cell r="B96" t="str">
            <v>月</v>
          </cell>
          <cell r="C96" t="str">
            <v>海の日</v>
          </cell>
          <cell r="D96" t="str">
            <v>休日</v>
          </cell>
        </row>
        <row r="97">
          <cell r="A97">
            <v>41169</v>
          </cell>
          <cell r="B97" t="str">
            <v>月</v>
          </cell>
          <cell r="C97" t="str">
            <v>敬老の日</v>
          </cell>
          <cell r="D97" t="str">
            <v>休日</v>
          </cell>
        </row>
        <row r="98">
          <cell r="A98">
            <v>41174</v>
          </cell>
          <cell r="B98" t="str">
            <v>土</v>
          </cell>
          <cell r="C98" t="str">
            <v>秋分の日</v>
          </cell>
          <cell r="D98" t="str">
            <v>休日</v>
          </cell>
        </row>
        <row r="99">
          <cell r="A99">
            <v>41190</v>
          </cell>
          <cell r="B99" t="str">
            <v>月</v>
          </cell>
          <cell r="C99" t="str">
            <v>体育の日</v>
          </cell>
          <cell r="D99" t="str">
            <v>休日</v>
          </cell>
        </row>
        <row r="100">
          <cell r="A100">
            <v>41216</v>
          </cell>
          <cell r="B100" t="str">
            <v>土</v>
          </cell>
          <cell r="C100" t="str">
            <v>文化の日</v>
          </cell>
          <cell r="D100" t="str">
            <v>休日</v>
          </cell>
        </row>
        <row r="101">
          <cell r="A101">
            <v>41236</v>
          </cell>
          <cell r="B101" t="str">
            <v>金</v>
          </cell>
          <cell r="C101" t="str">
            <v>勤労感謝の日</v>
          </cell>
          <cell r="D101" t="str">
            <v>休日</v>
          </cell>
        </row>
        <row r="102">
          <cell r="A102">
            <v>41266</v>
          </cell>
          <cell r="B102" t="str">
            <v>日</v>
          </cell>
          <cell r="C102" t="str">
            <v>天皇誕生日</v>
          </cell>
          <cell r="D102" t="str">
            <v>休日</v>
          </cell>
        </row>
        <row r="103">
          <cell r="A103">
            <v>41267</v>
          </cell>
          <cell r="B103" t="str">
            <v>月</v>
          </cell>
          <cell r="C103" t="str">
            <v>振替休日</v>
          </cell>
          <cell r="D103" t="str">
            <v>休日</v>
          </cell>
        </row>
        <row r="104">
          <cell r="A104">
            <v>41275</v>
          </cell>
          <cell r="B104" t="str">
            <v>火</v>
          </cell>
          <cell r="C104" t="str">
            <v>元日</v>
          </cell>
          <cell r="D104" t="str">
            <v>休日</v>
          </cell>
        </row>
        <row r="105">
          <cell r="A105">
            <v>41288</v>
          </cell>
          <cell r="B105" t="str">
            <v>月</v>
          </cell>
          <cell r="C105" t="str">
            <v>成人の日</v>
          </cell>
          <cell r="D105" t="str">
            <v>休日</v>
          </cell>
        </row>
        <row r="106">
          <cell r="A106">
            <v>41316</v>
          </cell>
          <cell r="B106" t="str">
            <v>月</v>
          </cell>
          <cell r="C106" t="str">
            <v>建国記念の日</v>
          </cell>
          <cell r="D106" t="str">
            <v>休日</v>
          </cell>
        </row>
        <row r="107">
          <cell r="A107">
            <v>41353</v>
          </cell>
          <cell r="B107" t="str">
            <v>水</v>
          </cell>
          <cell r="C107" t="str">
            <v>春分の日</v>
          </cell>
          <cell r="D107" t="str">
            <v>休日</v>
          </cell>
        </row>
        <row r="108">
          <cell r="A108">
            <v>41393</v>
          </cell>
          <cell r="B108" t="str">
            <v>月</v>
          </cell>
          <cell r="C108" t="str">
            <v>昭和の日</v>
          </cell>
          <cell r="D108" t="str">
            <v>休日</v>
          </cell>
        </row>
        <row r="109">
          <cell r="A109">
            <v>41397</v>
          </cell>
          <cell r="B109" t="str">
            <v>金</v>
          </cell>
          <cell r="C109" t="str">
            <v>憲法記念日</v>
          </cell>
          <cell r="D109" t="str">
            <v>休日</v>
          </cell>
        </row>
        <row r="110">
          <cell r="A110">
            <v>41398</v>
          </cell>
          <cell r="B110" t="str">
            <v>土</v>
          </cell>
          <cell r="C110" t="str">
            <v>みどりの日</v>
          </cell>
          <cell r="D110" t="str">
            <v>休日</v>
          </cell>
        </row>
        <row r="111">
          <cell r="A111">
            <v>41399</v>
          </cell>
          <cell r="B111" t="str">
            <v>日</v>
          </cell>
          <cell r="C111" t="str">
            <v>こどもの日</v>
          </cell>
          <cell r="D111" t="str">
            <v>休日</v>
          </cell>
        </row>
        <row r="112">
          <cell r="A112">
            <v>41400</v>
          </cell>
          <cell r="B112" t="str">
            <v>月</v>
          </cell>
          <cell r="C112" t="str">
            <v>振替休日</v>
          </cell>
          <cell r="D112" t="str">
            <v>休日</v>
          </cell>
        </row>
        <row r="113">
          <cell r="A113">
            <v>41470</v>
          </cell>
          <cell r="B113" t="str">
            <v>月</v>
          </cell>
          <cell r="C113" t="str">
            <v>海の日</v>
          </cell>
          <cell r="D113" t="str">
            <v>休日</v>
          </cell>
        </row>
        <row r="114">
          <cell r="A114">
            <v>41533</v>
          </cell>
          <cell r="B114" t="str">
            <v>月</v>
          </cell>
          <cell r="C114" t="str">
            <v>敬老の日</v>
          </cell>
          <cell r="D114" t="str">
            <v>休日</v>
          </cell>
        </row>
        <row r="115">
          <cell r="A115">
            <v>41540</v>
          </cell>
          <cell r="B115" t="str">
            <v>月</v>
          </cell>
          <cell r="C115" t="str">
            <v>秋分の日</v>
          </cell>
          <cell r="D115" t="str">
            <v>休日</v>
          </cell>
        </row>
        <row r="116">
          <cell r="A116">
            <v>41561</v>
          </cell>
          <cell r="B116" t="str">
            <v>月</v>
          </cell>
          <cell r="C116" t="str">
            <v>体育の日</v>
          </cell>
          <cell r="D116" t="str">
            <v>休日</v>
          </cell>
        </row>
        <row r="117">
          <cell r="A117">
            <v>41581</v>
          </cell>
          <cell r="B117" t="str">
            <v>日</v>
          </cell>
          <cell r="C117" t="str">
            <v>文化の日</v>
          </cell>
          <cell r="D117" t="str">
            <v>休日</v>
          </cell>
        </row>
        <row r="118">
          <cell r="A118">
            <v>41582</v>
          </cell>
          <cell r="B118" t="str">
            <v>月</v>
          </cell>
          <cell r="C118" t="str">
            <v>振替休日</v>
          </cell>
          <cell r="D118" t="str">
            <v>休日</v>
          </cell>
        </row>
        <row r="119">
          <cell r="A119">
            <v>41601</v>
          </cell>
          <cell r="B119" t="str">
            <v>土</v>
          </cell>
          <cell r="C119" t="str">
            <v>勤労感謝の日</v>
          </cell>
          <cell r="D119" t="str">
            <v>休日</v>
          </cell>
        </row>
        <row r="120">
          <cell r="A120">
            <v>41631</v>
          </cell>
          <cell r="B120" t="str">
            <v>月</v>
          </cell>
          <cell r="C120" t="str">
            <v>天皇誕生日</v>
          </cell>
          <cell r="D120" t="str">
            <v>休日</v>
          </cell>
        </row>
        <row r="121">
          <cell r="A121">
            <v>41640</v>
          </cell>
          <cell r="B121" t="str">
            <v>水</v>
          </cell>
          <cell r="C121" t="str">
            <v>元日</v>
          </cell>
          <cell r="D121" t="str">
            <v>休日</v>
          </cell>
        </row>
        <row r="122">
          <cell r="A122">
            <v>41652</v>
          </cell>
          <cell r="B122" t="str">
            <v>月</v>
          </cell>
          <cell r="C122" t="str">
            <v>成人の日</v>
          </cell>
          <cell r="D122" t="str">
            <v>休日</v>
          </cell>
        </row>
        <row r="123">
          <cell r="A123">
            <v>41681</v>
          </cell>
          <cell r="B123" t="str">
            <v>火</v>
          </cell>
          <cell r="C123" t="str">
            <v>建国記念の日</v>
          </cell>
          <cell r="D123" t="str">
            <v>休日</v>
          </cell>
        </row>
        <row r="124">
          <cell r="A124">
            <v>41719</v>
          </cell>
          <cell r="B124" t="str">
            <v>金</v>
          </cell>
          <cell r="C124" t="str">
            <v>春分の日</v>
          </cell>
          <cell r="D124" t="str">
            <v>休日</v>
          </cell>
        </row>
        <row r="125">
          <cell r="A125">
            <v>41758</v>
          </cell>
          <cell r="B125" t="str">
            <v>火</v>
          </cell>
          <cell r="C125" t="str">
            <v>昭和の日</v>
          </cell>
          <cell r="D125" t="str">
            <v>休日</v>
          </cell>
        </row>
        <row r="126">
          <cell r="A126">
            <v>41762</v>
          </cell>
          <cell r="B126" t="str">
            <v>土</v>
          </cell>
          <cell r="C126" t="str">
            <v>憲法記念日</v>
          </cell>
          <cell r="D126" t="str">
            <v>休日</v>
          </cell>
        </row>
        <row r="127">
          <cell r="A127">
            <v>41763</v>
          </cell>
          <cell r="B127" t="str">
            <v>日</v>
          </cell>
          <cell r="C127" t="str">
            <v>みどりの日</v>
          </cell>
          <cell r="D127" t="str">
            <v>休日</v>
          </cell>
        </row>
        <row r="128">
          <cell r="A128">
            <v>41764</v>
          </cell>
          <cell r="B128" t="str">
            <v>月</v>
          </cell>
          <cell r="C128" t="str">
            <v>こどもの日</v>
          </cell>
          <cell r="D128" t="str">
            <v>休日</v>
          </cell>
        </row>
        <row r="129">
          <cell r="A129">
            <v>41765</v>
          </cell>
          <cell r="B129" t="str">
            <v>火</v>
          </cell>
          <cell r="C129" t="str">
            <v>振替休日</v>
          </cell>
          <cell r="D129" t="str">
            <v>休日</v>
          </cell>
        </row>
        <row r="130">
          <cell r="A130">
            <v>41841</v>
          </cell>
          <cell r="B130" t="str">
            <v>月</v>
          </cell>
          <cell r="C130" t="str">
            <v>海の日</v>
          </cell>
          <cell r="D130" t="str">
            <v>休日</v>
          </cell>
        </row>
        <row r="131">
          <cell r="A131">
            <v>41897</v>
          </cell>
          <cell r="B131" t="str">
            <v>月</v>
          </cell>
          <cell r="C131" t="str">
            <v>敬老の日</v>
          </cell>
          <cell r="D131" t="str">
            <v>休日</v>
          </cell>
        </row>
        <row r="132">
          <cell r="A132">
            <v>41905</v>
          </cell>
          <cell r="B132" t="str">
            <v>火</v>
          </cell>
          <cell r="C132" t="str">
            <v>秋分の日</v>
          </cell>
          <cell r="D132" t="str">
            <v>休日</v>
          </cell>
        </row>
        <row r="133">
          <cell r="A133">
            <v>41925</v>
          </cell>
          <cell r="B133" t="str">
            <v>月</v>
          </cell>
          <cell r="C133" t="str">
            <v>体育の日</v>
          </cell>
          <cell r="D133" t="str">
            <v>休日</v>
          </cell>
        </row>
        <row r="134">
          <cell r="A134">
            <v>41946</v>
          </cell>
          <cell r="B134" t="str">
            <v>月</v>
          </cell>
          <cell r="C134" t="str">
            <v>文化の日</v>
          </cell>
          <cell r="D134" t="str">
            <v>休日</v>
          </cell>
        </row>
        <row r="135">
          <cell r="A135">
            <v>41966</v>
          </cell>
          <cell r="B135" t="str">
            <v>日</v>
          </cell>
          <cell r="C135" t="str">
            <v>勤労感謝の日</v>
          </cell>
          <cell r="D135" t="str">
            <v>休日</v>
          </cell>
        </row>
        <row r="136">
          <cell r="A136">
            <v>41967</v>
          </cell>
          <cell r="B136" t="str">
            <v>月</v>
          </cell>
          <cell r="C136" t="str">
            <v>振替休日</v>
          </cell>
          <cell r="D136" t="str">
            <v>休日</v>
          </cell>
        </row>
        <row r="137">
          <cell r="A137">
            <v>41996</v>
          </cell>
          <cell r="B137" t="str">
            <v>火</v>
          </cell>
          <cell r="C137" t="str">
            <v>天皇誕生日</v>
          </cell>
          <cell r="D137" t="str">
            <v>休日</v>
          </cell>
        </row>
        <row r="138">
          <cell r="A138">
            <v>42005</v>
          </cell>
          <cell r="B138" t="str">
            <v>木</v>
          </cell>
          <cell r="C138" t="str">
            <v>元日</v>
          </cell>
          <cell r="D138" t="str">
            <v>休日</v>
          </cell>
        </row>
        <row r="139">
          <cell r="A139">
            <v>42016</v>
          </cell>
          <cell r="B139" t="str">
            <v>月</v>
          </cell>
          <cell r="C139" t="str">
            <v>成人の日</v>
          </cell>
          <cell r="D139" t="str">
            <v>休日</v>
          </cell>
        </row>
        <row r="140">
          <cell r="A140">
            <v>42046</v>
          </cell>
          <cell r="B140" t="str">
            <v>水</v>
          </cell>
          <cell r="C140" t="str">
            <v>建国記念の日</v>
          </cell>
          <cell r="D140" t="str">
            <v>休日</v>
          </cell>
        </row>
        <row r="141">
          <cell r="A141">
            <v>42084</v>
          </cell>
          <cell r="B141" t="str">
            <v>土</v>
          </cell>
          <cell r="C141" t="str">
            <v>春分の日</v>
          </cell>
          <cell r="D141" t="str">
            <v>休日</v>
          </cell>
        </row>
        <row r="142">
          <cell r="A142">
            <v>42123</v>
          </cell>
          <cell r="B142" t="str">
            <v>水</v>
          </cell>
          <cell r="C142" t="str">
            <v>昭和の日</v>
          </cell>
          <cell r="D142" t="str">
            <v>休日</v>
          </cell>
        </row>
        <row r="143">
          <cell r="A143">
            <v>42127</v>
          </cell>
          <cell r="B143" t="str">
            <v>日</v>
          </cell>
          <cell r="C143" t="str">
            <v>憲法記念日</v>
          </cell>
          <cell r="D143" t="str">
            <v>休日</v>
          </cell>
        </row>
        <row r="144">
          <cell r="A144">
            <v>42128</v>
          </cell>
          <cell r="B144" t="str">
            <v>月</v>
          </cell>
          <cell r="C144" t="str">
            <v>みどりの日</v>
          </cell>
          <cell r="D144" t="str">
            <v>休日</v>
          </cell>
        </row>
        <row r="145">
          <cell r="A145">
            <v>42129</v>
          </cell>
          <cell r="B145" t="str">
            <v>火</v>
          </cell>
          <cell r="C145" t="str">
            <v>こどもの日</v>
          </cell>
          <cell r="D145" t="str">
            <v>休日</v>
          </cell>
        </row>
        <row r="146">
          <cell r="A146">
            <v>42130</v>
          </cell>
          <cell r="B146" t="str">
            <v>水</v>
          </cell>
          <cell r="C146" t="str">
            <v>振替休日</v>
          </cell>
          <cell r="D146" t="str">
            <v>休日</v>
          </cell>
        </row>
        <row r="147">
          <cell r="A147">
            <v>42205</v>
          </cell>
          <cell r="B147" t="str">
            <v>月</v>
          </cell>
          <cell r="C147" t="str">
            <v>海の日</v>
          </cell>
          <cell r="D147" t="str">
            <v>休日</v>
          </cell>
        </row>
        <row r="148">
          <cell r="A148">
            <v>42268</v>
          </cell>
          <cell r="B148" t="str">
            <v>月</v>
          </cell>
          <cell r="C148" t="str">
            <v>敬老の日</v>
          </cell>
          <cell r="D148" t="str">
            <v>休日</v>
          </cell>
        </row>
        <row r="149">
          <cell r="A149">
            <v>42269</v>
          </cell>
          <cell r="B149" t="str">
            <v>火</v>
          </cell>
          <cell r="C149" t="str">
            <v>国民の休日</v>
          </cell>
          <cell r="D149" t="str">
            <v>休日</v>
          </cell>
        </row>
        <row r="150">
          <cell r="A150">
            <v>42270</v>
          </cell>
          <cell r="B150" t="str">
            <v>水</v>
          </cell>
          <cell r="C150" t="str">
            <v>秋分の日</v>
          </cell>
          <cell r="D150" t="str">
            <v>休日</v>
          </cell>
        </row>
        <row r="151">
          <cell r="A151">
            <v>42289</v>
          </cell>
          <cell r="B151" t="str">
            <v>月</v>
          </cell>
          <cell r="C151" t="str">
            <v>体育の日</v>
          </cell>
          <cell r="D151" t="str">
            <v>休日</v>
          </cell>
        </row>
        <row r="152">
          <cell r="A152">
            <v>42311</v>
          </cell>
          <cell r="B152" t="str">
            <v>火</v>
          </cell>
          <cell r="C152" t="str">
            <v>文化の日</v>
          </cell>
          <cell r="D152" t="str">
            <v>休日</v>
          </cell>
        </row>
        <row r="153">
          <cell r="A153">
            <v>42331</v>
          </cell>
          <cell r="B153" t="str">
            <v>月</v>
          </cell>
          <cell r="C153" t="str">
            <v>勤労感謝の日</v>
          </cell>
          <cell r="D153" t="str">
            <v>休日</v>
          </cell>
        </row>
        <row r="154">
          <cell r="A154">
            <v>42361</v>
          </cell>
          <cell r="B154" t="str">
            <v>水</v>
          </cell>
          <cell r="C154" t="str">
            <v>天皇誕生日</v>
          </cell>
          <cell r="D154" t="str">
            <v>休日</v>
          </cell>
        </row>
        <row r="155">
          <cell r="A155">
            <v>42370</v>
          </cell>
          <cell r="B155" t="str">
            <v>金</v>
          </cell>
          <cell r="C155" t="str">
            <v>元日</v>
          </cell>
          <cell r="D155" t="str">
            <v>休日</v>
          </cell>
        </row>
        <row r="156">
          <cell r="A156">
            <v>42380</v>
          </cell>
          <cell r="B156" t="str">
            <v>月</v>
          </cell>
          <cell r="C156" t="str">
            <v>成人の日</v>
          </cell>
          <cell r="D156" t="str">
            <v>休日</v>
          </cell>
        </row>
        <row r="157">
          <cell r="A157">
            <v>42411</v>
          </cell>
          <cell r="B157" t="str">
            <v>木</v>
          </cell>
          <cell r="C157" t="str">
            <v>建国記念の日</v>
          </cell>
          <cell r="D157" t="str">
            <v>休日</v>
          </cell>
        </row>
        <row r="158">
          <cell r="A158">
            <v>42449</v>
          </cell>
          <cell r="B158" t="str">
            <v>日</v>
          </cell>
          <cell r="C158" t="str">
            <v>春分の日</v>
          </cell>
          <cell r="D158" t="str">
            <v>休日</v>
          </cell>
        </row>
        <row r="159">
          <cell r="A159">
            <v>42450</v>
          </cell>
          <cell r="B159" t="str">
            <v>月</v>
          </cell>
          <cell r="C159" t="str">
            <v>振替休日</v>
          </cell>
          <cell r="D159" t="str">
            <v>休日</v>
          </cell>
        </row>
        <row r="160">
          <cell r="A160">
            <v>42489</v>
          </cell>
          <cell r="B160" t="str">
            <v>金</v>
          </cell>
          <cell r="C160" t="str">
            <v>昭和の日</v>
          </cell>
          <cell r="D160" t="str">
            <v>休日</v>
          </cell>
        </row>
        <row r="161">
          <cell r="A161">
            <v>42493</v>
          </cell>
          <cell r="B161" t="str">
            <v>火</v>
          </cell>
          <cell r="C161" t="str">
            <v>憲法記念日</v>
          </cell>
          <cell r="D161" t="str">
            <v>休日</v>
          </cell>
        </row>
        <row r="162">
          <cell r="A162">
            <v>42494</v>
          </cell>
          <cell r="B162" t="str">
            <v>水</v>
          </cell>
          <cell r="C162" t="str">
            <v>みどりの日</v>
          </cell>
          <cell r="D162" t="str">
            <v>休日</v>
          </cell>
        </row>
        <row r="163">
          <cell r="A163">
            <v>42495</v>
          </cell>
          <cell r="B163" t="str">
            <v>木</v>
          </cell>
          <cell r="C163" t="str">
            <v>こどもの日</v>
          </cell>
          <cell r="D163" t="str">
            <v>休日</v>
          </cell>
        </row>
        <row r="164">
          <cell r="A164">
            <v>42569</v>
          </cell>
          <cell r="B164" t="str">
            <v>月</v>
          </cell>
          <cell r="C164" t="str">
            <v>海の日</v>
          </cell>
          <cell r="D164" t="str">
            <v>休日</v>
          </cell>
        </row>
        <row r="165">
          <cell r="A165">
            <v>42632</v>
          </cell>
          <cell r="B165" t="str">
            <v>月</v>
          </cell>
          <cell r="C165" t="str">
            <v>敬老の日</v>
          </cell>
          <cell r="D165" t="str">
            <v>休日</v>
          </cell>
        </row>
        <row r="166">
          <cell r="A166">
            <v>42635</v>
          </cell>
          <cell r="B166" t="str">
            <v>木</v>
          </cell>
          <cell r="C166" t="str">
            <v>秋分の日</v>
          </cell>
          <cell r="D166" t="str">
            <v>休日</v>
          </cell>
        </row>
        <row r="167">
          <cell r="A167">
            <v>42653</v>
          </cell>
          <cell r="B167" t="str">
            <v>月</v>
          </cell>
          <cell r="C167" t="str">
            <v>体育の日</v>
          </cell>
          <cell r="D167" t="str">
            <v>休日</v>
          </cell>
        </row>
        <row r="168">
          <cell r="A168">
            <v>42677</v>
          </cell>
          <cell r="B168" t="str">
            <v>木</v>
          </cell>
          <cell r="C168" t="str">
            <v>文化の日</v>
          </cell>
          <cell r="D168" t="str">
            <v>休日</v>
          </cell>
        </row>
        <row r="169">
          <cell r="A169">
            <v>42697</v>
          </cell>
          <cell r="B169" t="str">
            <v>水</v>
          </cell>
          <cell r="C169" t="str">
            <v>勤労感謝の日</v>
          </cell>
          <cell r="D169" t="str">
            <v>休日</v>
          </cell>
        </row>
        <row r="170">
          <cell r="A170">
            <v>42727</v>
          </cell>
          <cell r="B170" t="str">
            <v>金</v>
          </cell>
          <cell r="C170" t="str">
            <v>天皇誕生日</v>
          </cell>
          <cell r="D170" t="str">
            <v>休日</v>
          </cell>
        </row>
        <row r="171">
          <cell r="A171">
            <v>42736</v>
          </cell>
          <cell r="B171" t="str">
            <v>日</v>
          </cell>
          <cell r="C171" t="str">
            <v>元日</v>
          </cell>
          <cell r="D171" t="str">
            <v>休日</v>
          </cell>
        </row>
        <row r="172">
          <cell r="A172">
            <v>42737</v>
          </cell>
          <cell r="B172" t="str">
            <v>月</v>
          </cell>
          <cell r="C172" t="str">
            <v>振替休日</v>
          </cell>
          <cell r="D172" t="str">
            <v>休日</v>
          </cell>
        </row>
        <row r="173">
          <cell r="A173">
            <v>42744</v>
          </cell>
          <cell r="B173" t="str">
            <v>月</v>
          </cell>
          <cell r="C173" t="str">
            <v>成人の日</v>
          </cell>
          <cell r="D173" t="str">
            <v>休日</v>
          </cell>
        </row>
        <row r="174">
          <cell r="A174">
            <v>42777</v>
          </cell>
          <cell r="B174" t="str">
            <v>土</v>
          </cell>
          <cell r="C174" t="str">
            <v>建国記念の日</v>
          </cell>
          <cell r="D174" t="str">
            <v>休日</v>
          </cell>
        </row>
        <row r="175">
          <cell r="A175">
            <v>42814</v>
          </cell>
          <cell r="B175" t="str">
            <v>月</v>
          </cell>
          <cell r="C175" t="str">
            <v>春分の日</v>
          </cell>
          <cell r="D175" t="str">
            <v>休日</v>
          </cell>
        </row>
        <row r="176">
          <cell r="A176">
            <v>42854</v>
          </cell>
          <cell r="B176" t="str">
            <v>土</v>
          </cell>
          <cell r="C176" t="str">
            <v>昭和の日</v>
          </cell>
          <cell r="D176" t="str">
            <v>休日</v>
          </cell>
        </row>
        <row r="177">
          <cell r="A177">
            <v>42858</v>
          </cell>
          <cell r="B177" t="str">
            <v>水</v>
          </cell>
          <cell r="C177" t="str">
            <v>憲法記念日</v>
          </cell>
          <cell r="D177" t="str">
            <v>休日</v>
          </cell>
        </row>
        <row r="178">
          <cell r="A178">
            <v>42859</v>
          </cell>
          <cell r="B178" t="str">
            <v>木</v>
          </cell>
          <cell r="C178" t="str">
            <v>みどりの日</v>
          </cell>
          <cell r="D178" t="str">
            <v>休日</v>
          </cell>
        </row>
        <row r="179">
          <cell r="A179">
            <v>42860</v>
          </cell>
          <cell r="B179" t="str">
            <v>金</v>
          </cell>
          <cell r="C179" t="str">
            <v>こどもの日</v>
          </cell>
          <cell r="D179" t="str">
            <v>休日</v>
          </cell>
        </row>
        <row r="180">
          <cell r="A180">
            <v>42933</v>
          </cell>
          <cell r="B180" t="str">
            <v>月</v>
          </cell>
          <cell r="C180" t="str">
            <v>海の日</v>
          </cell>
          <cell r="D180" t="str">
            <v>休日</v>
          </cell>
        </row>
        <row r="181">
          <cell r="A181">
            <v>42996</v>
          </cell>
          <cell r="B181" t="str">
            <v>月</v>
          </cell>
          <cell r="C181" t="str">
            <v>敬老の日</v>
          </cell>
          <cell r="D181" t="str">
            <v>休日</v>
          </cell>
        </row>
        <row r="182">
          <cell r="A182">
            <v>43001</v>
          </cell>
          <cell r="B182" t="str">
            <v>土</v>
          </cell>
          <cell r="C182" t="str">
            <v>秋分の日</v>
          </cell>
          <cell r="D182" t="str">
            <v>休日</v>
          </cell>
        </row>
        <row r="183">
          <cell r="A183">
            <v>43017</v>
          </cell>
          <cell r="B183" t="str">
            <v>月</v>
          </cell>
          <cell r="C183" t="str">
            <v>体育の日</v>
          </cell>
          <cell r="D183" t="str">
            <v>休日</v>
          </cell>
        </row>
        <row r="184">
          <cell r="A184">
            <v>43042</v>
          </cell>
          <cell r="B184" t="str">
            <v>金</v>
          </cell>
          <cell r="C184" t="str">
            <v>文化の日</v>
          </cell>
          <cell r="D184" t="str">
            <v>休日</v>
          </cell>
        </row>
        <row r="185">
          <cell r="A185">
            <v>43062</v>
          </cell>
          <cell r="B185" t="str">
            <v>木</v>
          </cell>
          <cell r="C185" t="str">
            <v>勤労感謝の日</v>
          </cell>
          <cell r="D185" t="str">
            <v>休日</v>
          </cell>
        </row>
        <row r="186">
          <cell r="A186">
            <v>43092</v>
          </cell>
          <cell r="B186" t="str">
            <v>土</v>
          </cell>
          <cell r="C186" t="str">
            <v>天皇誕生日</v>
          </cell>
          <cell r="D186" t="str">
            <v>休日</v>
          </cell>
        </row>
        <row r="187">
          <cell r="B187" t="str">
            <v/>
          </cell>
        </row>
        <row r="188">
          <cell r="B188" t="str">
            <v/>
          </cell>
        </row>
        <row r="189">
          <cell r="B189" t="str">
            <v/>
          </cell>
        </row>
        <row r="190">
          <cell r="B190" t="str">
            <v/>
          </cell>
        </row>
        <row r="191">
          <cell r="B191" t="str">
            <v/>
          </cell>
        </row>
        <row r="192">
          <cell r="B192" t="str">
            <v/>
          </cell>
        </row>
        <row r="193">
          <cell r="B193" t="str">
            <v/>
          </cell>
        </row>
        <row r="194">
          <cell r="B194" t="str">
            <v/>
          </cell>
        </row>
        <row r="195">
          <cell r="B195" t="str">
            <v/>
          </cell>
        </row>
        <row r="196">
          <cell r="B196" t="str">
            <v/>
          </cell>
        </row>
        <row r="197">
          <cell r="B197" t="str">
            <v/>
          </cell>
        </row>
        <row r="198">
          <cell r="B198" t="str">
            <v/>
          </cell>
        </row>
        <row r="199">
          <cell r="B199" t="str">
            <v/>
          </cell>
        </row>
        <row r="200">
          <cell r="B200" t="str">
            <v/>
          </cell>
        </row>
        <row r="201">
          <cell r="B201" t="str">
            <v/>
          </cell>
        </row>
        <row r="202">
          <cell r="B202" t="str">
            <v/>
          </cell>
        </row>
        <row r="203">
          <cell r="B203" t="str">
            <v/>
          </cell>
        </row>
        <row r="204">
          <cell r="B204" t="str">
            <v/>
          </cell>
        </row>
        <row r="205">
          <cell r="B205" t="str">
            <v/>
          </cell>
        </row>
        <row r="206">
          <cell r="B206" t="str">
            <v/>
          </cell>
        </row>
        <row r="207">
          <cell r="B207" t="str">
            <v/>
          </cell>
        </row>
        <row r="208">
          <cell r="B208" t="str">
            <v/>
          </cell>
        </row>
        <row r="209">
          <cell r="B209" t="str">
            <v/>
          </cell>
        </row>
        <row r="210">
          <cell r="B210" t="str">
            <v/>
          </cell>
        </row>
        <row r="211">
          <cell r="B211" t="str">
            <v/>
          </cell>
        </row>
        <row r="212">
          <cell r="B212" t="str">
            <v/>
          </cell>
        </row>
        <row r="213">
          <cell r="B213" t="str">
            <v/>
          </cell>
        </row>
        <row r="214">
          <cell r="B214" t="str">
            <v/>
          </cell>
        </row>
        <row r="215">
          <cell r="B215" t="str">
            <v/>
          </cell>
        </row>
        <row r="216">
          <cell r="B216" t="str">
            <v/>
          </cell>
        </row>
        <row r="217">
          <cell r="B217" t="str">
            <v/>
          </cell>
        </row>
        <row r="218">
          <cell r="B218" t="str">
            <v/>
          </cell>
        </row>
        <row r="219">
          <cell r="B219" t="str">
            <v/>
          </cell>
        </row>
        <row r="220">
          <cell r="B220" t="str">
            <v/>
          </cell>
        </row>
        <row r="221">
          <cell r="B221" t="str">
            <v/>
          </cell>
        </row>
        <row r="222">
          <cell r="B222" t="str">
            <v/>
          </cell>
        </row>
        <row r="223">
          <cell r="B223" t="str">
            <v/>
          </cell>
        </row>
        <row r="224">
          <cell r="B224" t="str">
            <v/>
          </cell>
        </row>
        <row r="225">
          <cell r="B225" t="str">
            <v/>
          </cell>
        </row>
        <row r="226">
          <cell r="B226" t="str">
            <v/>
          </cell>
        </row>
        <row r="227">
          <cell r="B227" t="str">
            <v/>
          </cell>
        </row>
        <row r="228">
          <cell r="B228" t="str">
            <v/>
          </cell>
        </row>
        <row r="229">
          <cell r="B229" t="str">
            <v/>
          </cell>
        </row>
        <row r="230">
          <cell r="B230" t="str">
            <v/>
          </cell>
        </row>
        <row r="231">
          <cell r="B231" t="str">
            <v/>
          </cell>
        </row>
        <row r="232">
          <cell r="B232" t="str">
            <v/>
          </cell>
        </row>
        <row r="233">
          <cell r="B233" t="str">
            <v/>
          </cell>
        </row>
        <row r="234">
          <cell r="B234" t="str">
            <v/>
          </cell>
        </row>
        <row r="235">
          <cell r="B235" t="str">
            <v/>
          </cell>
        </row>
        <row r="236">
          <cell r="B236" t="str">
            <v/>
          </cell>
        </row>
        <row r="237">
          <cell r="B237" t="str">
            <v/>
          </cell>
        </row>
        <row r="238">
          <cell r="B238" t="str">
            <v/>
          </cell>
        </row>
        <row r="239">
          <cell r="B239" t="str">
            <v/>
          </cell>
        </row>
        <row r="240">
          <cell r="B240" t="str">
            <v/>
          </cell>
        </row>
        <row r="241">
          <cell r="B241" t="str">
            <v/>
          </cell>
        </row>
        <row r="242">
          <cell r="B242" t="str">
            <v/>
          </cell>
        </row>
        <row r="243">
          <cell r="B243" t="str">
            <v/>
          </cell>
        </row>
        <row r="244">
          <cell r="B244" t="str">
            <v/>
          </cell>
        </row>
        <row r="245">
          <cell r="B245" t="str">
            <v/>
          </cell>
        </row>
        <row r="246">
          <cell r="B246" t="str">
            <v/>
          </cell>
        </row>
        <row r="247">
          <cell r="B247" t="str">
            <v/>
          </cell>
        </row>
        <row r="248">
          <cell r="B248" t="str">
            <v/>
          </cell>
        </row>
        <row r="249">
          <cell r="B249" t="str">
            <v/>
          </cell>
        </row>
        <row r="250">
          <cell r="B250" t="str">
            <v/>
          </cell>
        </row>
        <row r="251">
          <cell r="B251" t="str">
            <v/>
          </cell>
        </row>
        <row r="252">
          <cell r="B252" t="str">
            <v/>
          </cell>
        </row>
        <row r="253">
          <cell r="B253" t="str">
            <v/>
          </cell>
        </row>
        <row r="254">
          <cell r="B254" t="str">
            <v/>
          </cell>
        </row>
        <row r="255">
          <cell r="B255" t="str">
            <v/>
          </cell>
        </row>
        <row r="256">
          <cell r="B256" t="str">
            <v/>
          </cell>
        </row>
        <row r="257">
          <cell r="B257" t="str">
            <v/>
          </cell>
        </row>
        <row r="258">
          <cell r="B258" t="str">
            <v/>
          </cell>
        </row>
        <row r="259">
          <cell r="B259" t="str">
            <v/>
          </cell>
        </row>
        <row r="260">
          <cell r="B260" t="str">
            <v/>
          </cell>
        </row>
        <row r="261">
          <cell r="B261" t="str">
            <v/>
          </cell>
        </row>
        <row r="262">
          <cell r="B262" t="str">
            <v/>
          </cell>
        </row>
        <row r="263">
          <cell r="B263" t="str">
            <v/>
          </cell>
        </row>
        <row r="264">
          <cell r="B264" t="str">
            <v/>
          </cell>
        </row>
        <row r="265">
          <cell r="B265" t="str">
            <v/>
          </cell>
        </row>
        <row r="266">
          <cell r="B266" t="str">
            <v/>
          </cell>
        </row>
        <row r="267">
          <cell r="B267" t="str">
            <v/>
          </cell>
        </row>
        <row r="268">
          <cell r="B268" t="str">
            <v/>
          </cell>
        </row>
        <row r="269">
          <cell r="B269" t="str">
            <v/>
          </cell>
        </row>
        <row r="270">
          <cell r="B270" t="str">
            <v/>
          </cell>
        </row>
        <row r="271">
          <cell r="B271" t="str">
            <v/>
          </cell>
        </row>
        <row r="272">
          <cell r="B272" t="str">
            <v/>
          </cell>
        </row>
        <row r="273">
          <cell r="B273" t="str">
            <v/>
          </cell>
        </row>
        <row r="274">
          <cell r="B274" t="str">
            <v/>
          </cell>
        </row>
        <row r="275">
          <cell r="B275" t="str">
            <v/>
          </cell>
        </row>
        <row r="276">
          <cell r="B276" t="str">
            <v/>
          </cell>
        </row>
        <row r="277">
          <cell r="B277" t="str">
            <v/>
          </cell>
        </row>
        <row r="278">
          <cell r="B278" t="str">
            <v/>
          </cell>
        </row>
        <row r="279">
          <cell r="B279" t="str">
            <v/>
          </cell>
        </row>
        <row r="280">
          <cell r="B280" t="str">
            <v/>
          </cell>
        </row>
        <row r="281">
          <cell r="B281" t="str">
            <v/>
          </cell>
        </row>
        <row r="282">
          <cell r="B282" t="str">
            <v/>
          </cell>
        </row>
        <row r="283">
          <cell r="B283" t="str">
            <v/>
          </cell>
        </row>
        <row r="284">
          <cell r="B284" t="str">
            <v/>
          </cell>
        </row>
        <row r="285">
          <cell r="B285" t="str">
            <v/>
          </cell>
        </row>
        <row r="286">
          <cell r="B286" t="str">
            <v/>
          </cell>
        </row>
        <row r="287">
          <cell r="B287" t="str">
            <v/>
          </cell>
        </row>
        <row r="288">
          <cell r="B288" t="str">
            <v/>
          </cell>
        </row>
        <row r="289">
          <cell r="B289" t="str">
            <v/>
          </cell>
        </row>
        <row r="290">
          <cell r="B290" t="str">
            <v/>
          </cell>
        </row>
        <row r="291">
          <cell r="B291" t="str">
            <v/>
          </cell>
        </row>
        <row r="292">
          <cell r="B292" t="str">
            <v/>
          </cell>
        </row>
        <row r="293">
          <cell r="B293" t="str">
            <v/>
          </cell>
        </row>
        <row r="294">
          <cell r="B294" t="str">
            <v/>
          </cell>
        </row>
        <row r="295">
          <cell r="B295" t="str">
            <v/>
          </cell>
        </row>
        <row r="296">
          <cell r="B296" t="str">
            <v/>
          </cell>
        </row>
        <row r="297">
          <cell r="B297" t="str">
            <v/>
          </cell>
        </row>
        <row r="298">
          <cell r="B298" t="str">
            <v/>
          </cell>
        </row>
        <row r="299">
          <cell r="B299" t="str">
            <v/>
          </cell>
        </row>
        <row r="300">
          <cell r="B300" t="str">
            <v/>
          </cell>
        </row>
        <row r="301">
          <cell r="B301" t="str">
            <v/>
          </cell>
        </row>
      </sheetData>
      <sheetData sheetId="11" refreshError="1"/>
      <sheetData sheetId="12" refreshError="1"/>
      <sheetData sheetId="13"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hyperlink" Target="https://www.city.yokohama.lg.jp/city-info/koho-kocho/press/kyoiku/2021/syukennsyakyouiku.html?fbclid=IwAR0VEyctU_5kn6k-6Skiel2gdyaYHW7vj8RGiUXhAeANLFSQWYekbkCvvVc"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3.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facebook.com/nippacho" TargetMode="External"/><Relationship Id="rId1" Type="http://schemas.openxmlformats.org/officeDocument/2006/relationships/hyperlink" Target="http://nippacho.web.fc2.com/index.html" TargetMode="Externa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R316"/>
  <sheetViews>
    <sheetView tabSelected="1" zoomScaleNormal="100" workbookViewId="0">
      <pane xSplit="4" ySplit="102" topLeftCell="E298" activePane="bottomRight" state="frozen"/>
      <selection pane="topRight" activeCell="E1" sqref="E1"/>
      <selection pane="bottomLeft" activeCell="A5" sqref="A5"/>
      <selection pane="bottomRight" activeCell="B298" sqref="B298"/>
    </sheetView>
  </sheetViews>
  <sheetFormatPr defaultRowHeight="12"/>
  <cols>
    <col min="1" max="1" width="6.75" style="269" bestFit="1" customWidth="1"/>
    <col min="2" max="2" width="5.5" style="175" bestFit="1" customWidth="1"/>
    <col min="3" max="3" width="4.25" style="175" bestFit="1" customWidth="1"/>
    <col min="4" max="4" width="3.375" style="205" bestFit="1" customWidth="1"/>
    <col min="5" max="5" width="69.625" style="175" bestFit="1" customWidth="1"/>
    <col min="6" max="6" width="5.5" style="205" bestFit="1" customWidth="1"/>
    <col min="7" max="7" width="6" style="205" bestFit="1" customWidth="1"/>
    <col min="8" max="8" width="5" style="256" bestFit="1" customWidth="1"/>
    <col min="9" max="9" width="5" style="205" bestFit="1" customWidth="1"/>
    <col min="10" max="10" width="9.875" style="175" bestFit="1" customWidth="1"/>
    <col min="11" max="11" width="4.875" style="205" customWidth="1"/>
    <col min="12" max="13" width="8.25" style="175" bestFit="1" customWidth="1"/>
    <col min="14" max="14" width="4.875" style="205" customWidth="1"/>
    <col min="15" max="15" width="8.25" style="175" bestFit="1" customWidth="1"/>
    <col min="16" max="16" width="11.625" style="175" customWidth="1"/>
    <col min="17" max="17" width="5" style="205" bestFit="1" customWidth="1"/>
    <col min="18" max="18" width="13.375" style="175" bestFit="1" customWidth="1"/>
    <col min="19" max="20" width="8.25" style="175" bestFit="1" customWidth="1"/>
    <col min="21" max="21" width="0.25" style="175" customWidth="1"/>
    <col min="22" max="23" width="6.5" style="205" customWidth="1"/>
    <col min="24" max="24" width="13.375" style="175" bestFit="1" customWidth="1"/>
    <col min="25" max="28" width="4.875" style="205" customWidth="1"/>
    <col min="29" max="29" width="0.25" style="175" customWidth="1"/>
    <col min="30" max="30" width="4.875" style="304" bestFit="1" customWidth="1"/>
    <col min="31" max="31" width="4" style="304" customWidth="1"/>
    <col min="32" max="32" width="13.375" style="204" bestFit="1" customWidth="1"/>
    <col min="33" max="33" width="4.875" style="304" customWidth="1"/>
    <col min="34" max="35" width="4.875" style="205" customWidth="1"/>
    <col min="36" max="36" width="7.5" style="205" customWidth="1"/>
    <col min="37" max="37" width="0.875" style="175" customWidth="1"/>
    <col min="38" max="42" width="4.875" style="205" customWidth="1"/>
    <col min="43" max="43" width="3.5" style="175" hidden="1" customWidth="1"/>
    <col min="44" max="44" width="9.625" style="175" hidden="1" customWidth="1"/>
    <col min="45" max="45" width="60.25" style="175" bestFit="1" customWidth="1"/>
    <col min="46" max="47" width="9" style="175"/>
    <col min="48" max="48" width="9.25" style="175" bestFit="1" customWidth="1"/>
    <col min="49" max="49" width="9.75" style="175" bestFit="1" customWidth="1"/>
    <col min="50" max="50" width="9.625" style="175" bestFit="1" customWidth="1"/>
    <col min="51" max="51" width="9.75" style="175" bestFit="1" customWidth="1"/>
    <col min="52" max="52" width="9.625" style="175" bestFit="1" customWidth="1"/>
    <col min="53" max="53" width="9.75" style="175" bestFit="1" customWidth="1"/>
    <col min="54" max="54" width="9.625" style="175" bestFit="1" customWidth="1"/>
    <col min="55" max="55" width="9.75" style="175" bestFit="1" customWidth="1"/>
    <col min="56" max="56" width="9.625" style="175" bestFit="1" customWidth="1"/>
    <col min="57" max="57" width="9.75" style="175" bestFit="1" customWidth="1"/>
    <col min="58" max="58" width="9.625" style="175" bestFit="1" customWidth="1"/>
    <col min="59" max="59" width="9.75" style="175" bestFit="1" customWidth="1"/>
    <col min="60" max="60" width="9.625" style="175" bestFit="1" customWidth="1"/>
    <col min="61" max="61" width="9.75" style="175" bestFit="1" customWidth="1"/>
    <col min="62" max="62" width="9.625" style="175" bestFit="1" customWidth="1"/>
    <col min="63" max="63" width="9.75" style="175" bestFit="1" customWidth="1"/>
    <col min="64" max="64" width="9.625" style="175" bestFit="1" customWidth="1"/>
    <col min="65" max="65" width="9.25" style="175" bestFit="1" customWidth="1"/>
    <col min="66" max="66" width="11.375" style="175" bestFit="1" customWidth="1"/>
    <col min="67" max="16384" width="9" style="175"/>
  </cols>
  <sheetData>
    <row r="1" spans="1:44" s="202" customFormat="1">
      <c r="A1" s="400"/>
      <c r="E1" s="203" t="s">
        <v>1415</v>
      </c>
      <c r="F1" s="255"/>
      <c r="G1" s="255"/>
      <c r="H1" s="255"/>
      <c r="I1" s="255"/>
      <c r="K1" s="205"/>
      <c r="L1" s="174"/>
      <c r="M1" s="174"/>
      <c r="N1" s="300"/>
      <c r="O1" s="174"/>
      <c r="P1" s="174"/>
      <c r="Q1" s="174"/>
      <c r="R1" s="174"/>
      <c r="S1" s="324"/>
      <c r="T1" s="325"/>
      <c r="U1" s="174"/>
      <c r="V1" s="335" t="str">
        <f>E1</f>
        <v>新羽地区関係年表（調査中）</v>
      </c>
      <c r="W1" s="336"/>
      <c r="X1" s="336"/>
      <c r="Y1" s="336"/>
      <c r="Z1" s="336"/>
      <c r="AA1" s="336"/>
      <c r="AB1" s="336"/>
      <c r="AC1" s="174"/>
      <c r="AD1" s="324"/>
      <c r="AE1" s="325"/>
      <c r="AF1" s="325"/>
      <c r="AG1" s="325"/>
      <c r="AH1" s="325"/>
      <c r="AI1" s="324"/>
      <c r="AJ1" s="325"/>
      <c r="AK1" s="325"/>
      <c r="AL1" s="324"/>
      <c r="AM1" s="325"/>
      <c r="AN1" s="325"/>
      <c r="AO1" s="325"/>
      <c r="AP1" s="325"/>
      <c r="AQ1" s="204"/>
      <c r="AR1" s="204"/>
    </row>
    <row r="2" spans="1:44" ht="0.95" hidden="1" customHeight="1">
      <c r="AD2" s="205"/>
      <c r="AE2" s="205"/>
      <c r="AF2" s="175"/>
      <c r="AG2" s="205"/>
    </row>
    <row r="3" spans="1:44" ht="0.95" hidden="1" customHeight="1">
      <c r="AD3" s="205"/>
      <c r="AE3" s="205"/>
      <c r="AF3" s="175"/>
      <c r="AG3" s="205"/>
    </row>
    <row r="4" spans="1:44" ht="0.95" hidden="1" customHeight="1">
      <c r="AD4" s="205"/>
      <c r="AE4" s="205"/>
      <c r="AF4" s="175"/>
      <c r="AG4" s="205"/>
    </row>
    <row r="5" spans="1:44" ht="0.95" hidden="1" customHeight="1">
      <c r="AD5" s="205"/>
      <c r="AE5" s="205"/>
      <c r="AF5" s="175"/>
      <c r="AG5" s="205"/>
    </row>
    <row r="6" spans="1:44" ht="0.95" hidden="1" customHeight="1">
      <c r="AD6" s="205"/>
      <c r="AE6" s="205"/>
      <c r="AF6" s="175"/>
      <c r="AG6" s="205"/>
    </row>
    <row r="7" spans="1:44" ht="0.95" hidden="1" customHeight="1">
      <c r="AD7" s="205"/>
      <c r="AE7" s="205"/>
      <c r="AF7" s="175"/>
      <c r="AG7" s="205"/>
    </row>
    <row r="8" spans="1:44" ht="0.95" hidden="1" customHeight="1">
      <c r="AD8" s="205"/>
      <c r="AE8" s="205"/>
      <c r="AF8" s="175"/>
      <c r="AG8" s="205"/>
    </row>
    <row r="9" spans="1:44" ht="0.95" hidden="1" customHeight="1">
      <c r="AD9" s="205"/>
      <c r="AE9" s="205"/>
      <c r="AF9" s="175"/>
      <c r="AG9" s="205"/>
    </row>
    <row r="10" spans="1:44" ht="0.95" hidden="1" customHeight="1">
      <c r="AD10" s="205"/>
      <c r="AE10" s="205"/>
      <c r="AF10" s="175"/>
      <c r="AG10" s="205"/>
    </row>
    <row r="11" spans="1:44" ht="0.95" hidden="1" customHeight="1">
      <c r="AD11" s="205"/>
      <c r="AE11" s="205"/>
      <c r="AF11" s="175"/>
      <c r="AG11" s="205"/>
    </row>
    <row r="12" spans="1:44" ht="0.95" hidden="1" customHeight="1">
      <c r="AD12" s="205"/>
      <c r="AE12" s="205"/>
      <c r="AF12" s="175"/>
      <c r="AG12" s="205"/>
    </row>
    <row r="13" spans="1:44" ht="0.95" hidden="1" customHeight="1">
      <c r="AD13" s="205"/>
      <c r="AE13" s="205"/>
      <c r="AF13" s="175"/>
      <c r="AG13" s="205"/>
    </row>
    <row r="14" spans="1:44" ht="0.95" hidden="1" customHeight="1">
      <c r="AD14" s="205"/>
      <c r="AE14" s="205"/>
      <c r="AF14" s="175"/>
      <c r="AG14" s="205"/>
    </row>
    <row r="15" spans="1:44" ht="0.95" hidden="1" customHeight="1">
      <c r="AD15" s="205"/>
      <c r="AE15" s="205"/>
      <c r="AF15" s="175"/>
      <c r="AG15" s="205"/>
    </row>
    <row r="16" spans="1:44" ht="0.95" hidden="1" customHeight="1">
      <c r="AD16" s="205"/>
      <c r="AE16" s="205"/>
      <c r="AF16" s="175"/>
      <c r="AG16" s="205"/>
    </row>
    <row r="17" spans="30:33" ht="0.95" hidden="1" customHeight="1">
      <c r="AD17" s="205"/>
      <c r="AE17" s="205"/>
      <c r="AF17" s="175"/>
      <c r="AG17" s="205"/>
    </row>
    <row r="18" spans="30:33" ht="0.95" hidden="1" customHeight="1">
      <c r="AD18" s="205"/>
      <c r="AE18" s="205"/>
      <c r="AF18" s="175"/>
      <c r="AG18" s="205"/>
    </row>
    <row r="19" spans="30:33" ht="0.95" hidden="1" customHeight="1">
      <c r="AD19" s="205"/>
      <c r="AE19" s="205"/>
      <c r="AF19" s="175"/>
      <c r="AG19" s="205"/>
    </row>
    <row r="20" spans="30:33" ht="0.95" hidden="1" customHeight="1">
      <c r="AD20" s="205"/>
      <c r="AE20" s="205"/>
      <c r="AF20" s="175"/>
      <c r="AG20" s="205"/>
    </row>
    <row r="21" spans="30:33" ht="0.95" hidden="1" customHeight="1">
      <c r="AD21" s="205"/>
      <c r="AE21" s="205"/>
      <c r="AF21" s="175"/>
      <c r="AG21" s="205"/>
    </row>
    <row r="22" spans="30:33" ht="0.95" hidden="1" customHeight="1">
      <c r="AD22" s="205"/>
      <c r="AE22" s="205"/>
      <c r="AF22" s="175"/>
      <c r="AG22" s="205"/>
    </row>
    <row r="23" spans="30:33" ht="0.95" hidden="1" customHeight="1">
      <c r="AD23" s="205"/>
      <c r="AE23" s="205"/>
      <c r="AF23" s="175"/>
      <c r="AG23" s="205"/>
    </row>
    <row r="24" spans="30:33" ht="0.95" hidden="1" customHeight="1">
      <c r="AD24" s="205"/>
      <c r="AE24" s="205"/>
      <c r="AF24" s="175"/>
      <c r="AG24" s="205"/>
    </row>
    <row r="25" spans="30:33" ht="0.95" hidden="1" customHeight="1">
      <c r="AD25" s="205"/>
      <c r="AE25" s="205"/>
      <c r="AF25" s="175"/>
      <c r="AG25" s="205"/>
    </row>
    <row r="26" spans="30:33" ht="0.95" hidden="1" customHeight="1">
      <c r="AD26" s="205"/>
      <c r="AE26" s="205"/>
      <c r="AF26" s="175"/>
      <c r="AG26" s="205"/>
    </row>
    <row r="27" spans="30:33" ht="0.95" hidden="1" customHeight="1">
      <c r="AD27" s="205"/>
      <c r="AE27" s="205"/>
      <c r="AF27" s="175"/>
      <c r="AG27" s="205"/>
    </row>
    <row r="28" spans="30:33" ht="0.95" hidden="1" customHeight="1">
      <c r="AD28" s="205"/>
      <c r="AE28" s="205"/>
      <c r="AF28" s="175"/>
      <c r="AG28" s="205"/>
    </row>
    <row r="29" spans="30:33" ht="0.95" hidden="1" customHeight="1">
      <c r="AD29" s="205"/>
      <c r="AE29" s="205"/>
      <c r="AF29" s="175"/>
      <c r="AG29" s="205"/>
    </row>
    <row r="30" spans="30:33" ht="0.95" hidden="1" customHeight="1">
      <c r="AD30" s="205"/>
      <c r="AE30" s="205"/>
      <c r="AF30" s="175"/>
      <c r="AG30" s="205"/>
    </row>
    <row r="31" spans="30:33" ht="0.95" hidden="1" customHeight="1">
      <c r="AD31" s="205"/>
      <c r="AE31" s="205"/>
      <c r="AF31" s="175"/>
      <c r="AG31" s="205"/>
    </row>
    <row r="32" spans="30:33" ht="0.95" hidden="1" customHeight="1">
      <c r="AD32" s="205"/>
      <c r="AE32" s="205"/>
      <c r="AF32" s="175"/>
      <c r="AG32" s="205"/>
    </row>
    <row r="33" spans="30:33" ht="0.95" hidden="1" customHeight="1">
      <c r="AD33" s="205"/>
      <c r="AE33" s="205"/>
      <c r="AF33" s="175"/>
      <c r="AG33" s="205"/>
    </row>
    <row r="34" spans="30:33" ht="0.95" hidden="1" customHeight="1">
      <c r="AD34" s="205"/>
      <c r="AE34" s="205"/>
      <c r="AF34" s="175"/>
      <c r="AG34" s="205"/>
    </row>
    <row r="35" spans="30:33" ht="0.95" hidden="1" customHeight="1">
      <c r="AD35" s="205"/>
      <c r="AE35" s="205"/>
      <c r="AF35" s="175"/>
      <c r="AG35" s="205"/>
    </row>
    <row r="36" spans="30:33" ht="0.95" hidden="1" customHeight="1">
      <c r="AD36" s="205"/>
      <c r="AE36" s="205"/>
      <c r="AF36" s="175"/>
      <c r="AG36" s="205"/>
    </row>
    <row r="37" spans="30:33" ht="0.95" hidden="1" customHeight="1">
      <c r="AD37" s="205"/>
      <c r="AE37" s="205"/>
      <c r="AF37" s="175"/>
      <c r="AG37" s="205"/>
    </row>
    <row r="38" spans="30:33" ht="0.95" hidden="1" customHeight="1">
      <c r="AD38" s="205"/>
      <c r="AE38" s="205"/>
      <c r="AF38" s="175"/>
      <c r="AG38" s="205"/>
    </row>
    <row r="39" spans="30:33" ht="0.95" hidden="1" customHeight="1">
      <c r="AD39" s="205"/>
      <c r="AE39" s="205"/>
      <c r="AF39" s="175"/>
      <c r="AG39" s="205"/>
    </row>
    <row r="40" spans="30:33" ht="0.95" hidden="1" customHeight="1">
      <c r="AD40" s="205"/>
      <c r="AE40" s="205"/>
      <c r="AF40" s="175"/>
      <c r="AG40" s="205"/>
    </row>
    <row r="41" spans="30:33" ht="0.95" hidden="1" customHeight="1">
      <c r="AD41" s="205"/>
      <c r="AE41" s="205"/>
      <c r="AF41" s="175"/>
      <c r="AG41" s="205"/>
    </row>
    <row r="42" spans="30:33" ht="0.95" hidden="1" customHeight="1">
      <c r="AD42" s="205"/>
      <c r="AE42" s="205"/>
      <c r="AF42" s="175"/>
      <c r="AG42" s="205"/>
    </row>
    <row r="43" spans="30:33" ht="0.95" hidden="1" customHeight="1">
      <c r="AD43" s="205"/>
      <c r="AE43" s="205"/>
      <c r="AF43" s="175"/>
      <c r="AG43" s="205"/>
    </row>
    <row r="44" spans="30:33" ht="0.95" hidden="1" customHeight="1">
      <c r="AD44" s="205"/>
      <c r="AE44" s="205"/>
      <c r="AF44" s="175"/>
      <c r="AG44" s="205"/>
    </row>
    <row r="45" spans="30:33" ht="0.95" hidden="1" customHeight="1">
      <c r="AD45" s="205"/>
      <c r="AE45" s="205"/>
      <c r="AF45" s="175"/>
      <c r="AG45" s="205"/>
    </row>
    <row r="46" spans="30:33" ht="0.95" hidden="1" customHeight="1">
      <c r="AD46" s="205"/>
      <c r="AE46" s="205"/>
      <c r="AF46" s="175"/>
      <c r="AG46" s="205"/>
    </row>
    <row r="47" spans="30:33" ht="0.95" hidden="1" customHeight="1">
      <c r="AD47" s="205"/>
      <c r="AE47" s="205"/>
      <c r="AF47" s="175"/>
      <c r="AG47" s="205"/>
    </row>
    <row r="48" spans="30:33" ht="0.95" hidden="1" customHeight="1">
      <c r="AD48" s="205"/>
      <c r="AE48" s="205"/>
      <c r="AF48" s="175"/>
      <c r="AG48" s="205"/>
    </row>
    <row r="49" spans="30:33" ht="0.95" hidden="1" customHeight="1">
      <c r="AD49" s="205"/>
      <c r="AE49" s="205"/>
      <c r="AF49" s="175"/>
      <c r="AG49" s="205"/>
    </row>
    <row r="50" spans="30:33" ht="0.95" hidden="1" customHeight="1">
      <c r="AD50" s="205"/>
      <c r="AE50" s="205"/>
      <c r="AF50" s="175"/>
      <c r="AG50" s="205"/>
    </row>
    <row r="51" spans="30:33" ht="0.95" hidden="1" customHeight="1">
      <c r="AD51" s="205"/>
      <c r="AE51" s="205"/>
      <c r="AF51" s="175"/>
      <c r="AG51" s="205"/>
    </row>
    <row r="52" spans="30:33" ht="0.95" hidden="1" customHeight="1">
      <c r="AD52" s="205"/>
      <c r="AE52" s="205"/>
      <c r="AF52" s="175"/>
      <c r="AG52" s="205"/>
    </row>
    <row r="53" spans="30:33" ht="0.95" hidden="1" customHeight="1">
      <c r="AD53" s="205"/>
      <c r="AE53" s="205"/>
      <c r="AF53" s="175"/>
      <c r="AG53" s="205"/>
    </row>
    <row r="54" spans="30:33" ht="0.95" hidden="1" customHeight="1">
      <c r="AD54" s="205"/>
      <c r="AE54" s="205"/>
      <c r="AF54" s="175"/>
      <c r="AG54" s="205"/>
    </row>
    <row r="55" spans="30:33" ht="0.95" hidden="1" customHeight="1">
      <c r="AD55" s="205"/>
      <c r="AE55" s="205"/>
      <c r="AF55" s="175"/>
      <c r="AG55" s="205"/>
    </row>
    <row r="56" spans="30:33" ht="0.95" hidden="1" customHeight="1">
      <c r="AD56" s="205"/>
      <c r="AE56" s="205"/>
      <c r="AF56" s="175"/>
      <c r="AG56" s="205"/>
    </row>
    <row r="57" spans="30:33" ht="0.95" hidden="1" customHeight="1">
      <c r="AD57" s="205"/>
      <c r="AE57" s="205"/>
      <c r="AF57" s="175"/>
      <c r="AG57" s="205"/>
    </row>
    <row r="58" spans="30:33" ht="0.95" hidden="1" customHeight="1">
      <c r="AD58" s="205"/>
      <c r="AE58" s="205"/>
      <c r="AF58" s="175"/>
      <c r="AG58" s="205"/>
    </row>
    <row r="59" spans="30:33" ht="0.95" hidden="1" customHeight="1">
      <c r="AD59" s="205"/>
      <c r="AE59" s="205"/>
      <c r="AF59" s="175"/>
      <c r="AG59" s="205"/>
    </row>
    <row r="60" spans="30:33" ht="0.95" hidden="1" customHeight="1">
      <c r="AD60" s="205"/>
      <c r="AE60" s="205"/>
      <c r="AF60" s="175"/>
      <c r="AG60" s="205"/>
    </row>
    <row r="61" spans="30:33" ht="0.95" hidden="1" customHeight="1">
      <c r="AD61" s="205"/>
      <c r="AE61" s="205"/>
      <c r="AF61" s="175"/>
      <c r="AG61" s="205"/>
    </row>
    <row r="62" spans="30:33" ht="0.95" hidden="1" customHeight="1">
      <c r="AD62" s="205"/>
      <c r="AE62" s="205"/>
      <c r="AF62" s="175"/>
      <c r="AG62" s="205"/>
    </row>
    <row r="63" spans="30:33" ht="0.95" hidden="1" customHeight="1">
      <c r="AD63" s="205"/>
      <c r="AE63" s="205"/>
      <c r="AF63" s="175"/>
      <c r="AG63" s="205"/>
    </row>
    <row r="64" spans="30:33" ht="0.95" hidden="1" customHeight="1">
      <c r="AD64" s="205"/>
      <c r="AE64" s="205"/>
      <c r="AF64" s="175"/>
      <c r="AG64" s="205"/>
    </row>
    <row r="65" spans="30:33" ht="0.95" hidden="1" customHeight="1">
      <c r="AD65" s="205"/>
      <c r="AE65" s="205"/>
      <c r="AF65" s="175"/>
      <c r="AG65" s="205"/>
    </row>
    <row r="66" spans="30:33" ht="0.95" hidden="1" customHeight="1">
      <c r="AD66" s="205"/>
      <c r="AE66" s="205"/>
      <c r="AF66" s="175"/>
      <c r="AG66" s="205"/>
    </row>
    <row r="67" spans="30:33" ht="0.95" hidden="1" customHeight="1">
      <c r="AD67" s="205"/>
      <c r="AE67" s="205"/>
      <c r="AF67" s="175"/>
      <c r="AG67" s="205"/>
    </row>
    <row r="68" spans="30:33" ht="0.95" hidden="1" customHeight="1">
      <c r="AD68" s="205"/>
      <c r="AE68" s="205"/>
      <c r="AF68" s="175"/>
      <c r="AG68" s="205"/>
    </row>
    <row r="69" spans="30:33" ht="0.95" hidden="1" customHeight="1">
      <c r="AD69" s="205"/>
      <c r="AE69" s="205"/>
      <c r="AF69" s="175"/>
      <c r="AG69" s="205"/>
    </row>
    <row r="70" spans="30:33" ht="0.95" hidden="1" customHeight="1">
      <c r="AD70" s="205"/>
      <c r="AE70" s="205"/>
      <c r="AF70" s="175"/>
      <c r="AG70" s="205"/>
    </row>
    <row r="71" spans="30:33" ht="0.95" hidden="1" customHeight="1">
      <c r="AD71" s="205"/>
      <c r="AE71" s="205"/>
      <c r="AF71" s="175"/>
      <c r="AG71" s="205"/>
    </row>
    <row r="72" spans="30:33" ht="0.95" hidden="1" customHeight="1">
      <c r="AD72" s="205"/>
      <c r="AE72" s="205"/>
      <c r="AF72" s="175"/>
      <c r="AG72" s="205"/>
    </row>
    <row r="73" spans="30:33" ht="0.95" hidden="1" customHeight="1">
      <c r="AD73" s="205"/>
      <c r="AE73" s="205"/>
      <c r="AF73" s="175"/>
      <c r="AG73" s="205"/>
    </row>
    <row r="74" spans="30:33" ht="0.95" hidden="1" customHeight="1">
      <c r="AD74" s="205"/>
      <c r="AE74" s="205"/>
      <c r="AF74" s="175"/>
      <c r="AG74" s="205"/>
    </row>
    <row r="75" spans="30:33" ht="0.95" hidden="1" customHeight="1">
      <c r="AD75" s="205"/>
      <c r="AE75" s="205"/>
      <c r="AF75" s="175"/>
      <c r="AG75" s="205"/>
    </row>
    <row r="76" spans="30:33" ht="0.95" hidden="1" customHeight="1">
      <c r="AD76" s="205"/>
      <c r="AE76" s="205"/>
      <c r="AF76" s="175"/>
      <c r="AG76" s="205"/>
    </row>
    <row r="77" spans="30:33" ht="0.95" hidden="1" customHeight="1">
      <c r="AD77" s="205"/>
      <c r="AE77" s="205"/>
      <c r="AF77" s="175"/>
      <c r="AG77" s="205"/>
    </row>
    <row r="78" spans="30:33" ht="0.95" hidden="1" customHeight="1">
      <c r="AD78" s="205"/>
      <c r="AE78" s="205"/>
      <c r="AF78" s="175"/>
      <c r="AG78" s="205"/>
    </row>
    <row r="79" spans="30:33" ht="0.95" hidden="1" customHeight="1">
      <c r="AD79" s="205"/>
      <c r="AE79" s="205"/>
      <c r="AF79" s="175"/>
      <c r="AG79" s="205"/>
    </row>
    <row r="80" spans="30:33" ht="0.95" hidden="1" customHeight="1">
      <c r="AD80" s="205"/>
      <c r="AE80" s="205"/>
      <c r="AF80" s="175"/>
      <c r="AG80" s="205"/>
    </row>
    <row r="81" spans="30:33" ht="0.95" hidden="1" customHeight="1">
      <c r="AD81" s="205"/>
      <c r="AE81" s="205"/>
      <c r="AF81" s="175"/>
      <c r="AG81" s="205"/>
    </row>
    <row r="82" spans="30:33" ht="0.95" hidden="1" customHeight="1">
      <c r="AD82" s="205"/>
      <c r="AE82" s="205"/>
      <c r="AF82" s="175"/>
      <c r="AG82" s="205"/>
    </row>
    <row r="83" spans="30:33" ht="0.95" hidden="1" customHeight="1">
      <c r="AD83" s="205"/>
      <c r="AE83" s="205"/>
      <c r="AF83" s="175"/>
      <c r="AG83" s="205"/>
    </row>
    <row r="84" spans="30:33" ht="0.95" hidden="1" customHeight="1">
      <c r="AD84" s="205"/>
      <c r="AE84" s="205"/>
      <c r="AF84" s="175"/>
      <c r="AG84" s="205"/>
    </row>
    <row r="85" spans="30:33" ht="0.95" hidden="1" customHeight="1">
      <c r="AD85" s="205"/>
      <c r="AE85" s="205"/>
      <c r="AF85" s="175"/>
      <c r="AG85" s="205"/>
    </row>
    <row r="86" spans="30:33" ht="0.95" hidden="1" customHeight="1">
      <c r="AD86" s="205"/>
      <c r="AE86" s="205"/>
      <c r="AF86" s="175"/>
      <c r="AG86" s="205"/>
    </row>
    <row r="87" spans="30:33" ht="0.95" hidden="1" customHeight="1">
      <c r="AD87" s="205"/>
      <c r="AE87" s="205"/>
      <c r="AF87" s="175"/>
      <c r="AG87" s="205"/>
    </row>
    <row r="88" spans="30:33" ht="0.95" hidden="1" customHeight="1">
      <c r="AD88" s="205"/>
      <c r="AE88" s="205"/>
      <c r="AF88" s="175"/>
      <c r="AG88" s="205"/>
    </row>
    <row r="89" spans="30:33" ht="0.95" hidden="1" customHeight="1">
      <c r="AD89" s="205"/>
      <c r="AE89" s="205"/>
      <c r="AF89" s="175"/>
      <c r="AG89" s="205"/>
    </row>
    <row r="90" spans="30:33" ht="0.95" hidden="1" customHeight="1">
      <c r="AD90" s="205"/>
      <c r="AE90" s="205"/>
      <c r="AF90" s="175"/>
      <c r="AG90" s="205"/>
    </row>
    <row r="91" spans="30:33" ht="0.95" hidden="1" customHeight="1">
      <c r="AD91" s="205"/>
      <c r="AE91" s="205"/>
      <c r="AF91" s="175"/>
      <c r="AG91" s="205"/>
    </row>
    <row r="92" spans="30:33" ht="0.95" hidden="1" customHeight="1">
      <c r="AD92" s="205"/>
      <c r="AE92" s="205"/>
      <c r="AF92" s="175"/>
      <c r="AG92" s="205"/>
    </row>
    <row r="93" spans="30:33" ht="0.95" hidden="1" customHeight="1">
      <c r="AD93" s="205"/>
      <c r="AE93" s="205"/>
      <c r="AF93" s="175"/>
      <c r="AG93" s="205"/>
    </row>
    <row r="94" spans="30:33" ht="0.95" hidden="1" customHeight="1">
      <c r="AD94" s="205"/>
      <c r="AE94" s="205"/>
      <c r="AF94" s="175"/>
      <c r="AG94" s="205"/>
    </row>
    <row r="95" spans="30:33" ht="0.95" hidden="1" customHeight="1">
      <c r="AD95" s="205"/>
      <c r="AE95" s="205"/>
      <c r="AF95" s="175"/>
      <c r="AG95" s="205"/>
    </row>
    <row r="96" spans="30:33" ht="0.95" hidden="1" customHeight="1">
      <c r="AD96" s="205"/>
      <c r="AE96" s="205"/>
      <c r="AF96" s="175"/>
      <c r="AG96" s="205"/>
    </row>
    <row r="97" spans="1:70" ht="0.95" hidden="1" customHeight="1">
      <c r="AD97" s="205"/>
      <c r="AE97" s="205"/>
      <c r="AF97" s="175"/>
      <c r="AG97" s="205"/>
    </row>
    <row r="98" spans="1:70" ht="0.95" hidden="1" customHeight="1">
      <c r="AD98" s="205"/>
      <c r="AE98" s="205"/>
      <c r="AF98" s="175"/>
      <c r="AG98" s="205"/>
    </row>
    <row r="99" spans="1:70" ht="0.95" hidden="1" customHeight="1">
      <c r="AD99" s="205"/>
      <c r="AE99" s="205"/>
      <c r="AF99" s="175"/>
      <c r="AG99" s="205"/>
    </row>
    <row r="100" spans="1:70" ht="0.95" customHeight="1" thickBot="1">
      <c r="E100" s="206" t="s">
        <v>1712</v>
      </c>
      <c r="X100" s="175" t="s">
        <v>1639</v>
      </c>
      <c r="AD100" s="205"/>
      <c r="AE100" s="205"/>
      <c r="AF100" s="175"/>
      <c r="AG100" s="205"/>
      <c r="AS100" s="175" t="s">
        <v>1641</v>
      </c>
    </row>
    <row r="101" spans="1:70" ht="12.75" thickBot="1">
      <c r="A101" s="326">
        <f ca="1">NOW()</f>
        <v>45155.734252893519</v>
      </c>
      <c r="B101" s="327"/>
      <c r="C101" s="327"/>
      <c r="D101" s="327"/>
      <c r="E101" s="207" t="s">
        <v>645</v>
      </c>
      <c r="F101" s="251"/>
      <c r="G101" s="251"/>
      <c r="H101" s="257"/>
      <c r="I101" s="328" t="s">
        <v>40</v>
      </c>
      <c r="J101" s="329"/>
      <c r="K101" s="330"/>
      <c r="L101" s="330"/>
      <c r="M101" s="330"/>
      <c r="N101" s="330"/>
      <c r="O101" s="330"/>
      <c r="P101" s="331"/>
      <c r="Q101" s="318" t="s">
        <v>1176</v>
      </c>
      <c r="R101" s="319"/>
      <c r="S101" s="318" t="s">
        <v>642</v>
      </c>
      <c r="T101" s="319"/>
      <c r="U101" s="208"/>
      <c r="V101" s="332" t="s">
        <v>103</v>
      </c>
      <c r="W101" s="333"/>
      <c r="X101" s="333"/>
      <c r="Y101" s="333"/>
      <c r="Z101" s="333"/>
      <c r="AA101" s="333"/>
      <c r="AB101" s="334"/>
      <c r="AC101" s="208"/>
      <c r="AD101" s="332" t="s">
        <v>80</v>
      </c>
      <c r="AE101" s="333"/>
      <c r="AF101" s="333"/>
      <c r="AG101" s="333"/>
      <c r="AH101" s="334"/>
      <c r="AI101" s="332" t="s">
        <v>81</v>
      </c>
      <c r="AJ101" s="333"/>
      <c r="AK101" s="334"/>
      <c r="AL101" s="332" t="s">
        <v>39</v>
      </c>
      <c r="AM101" s="333"/>
      <c r="AN101" s="333"/>
      <c r="AO101" s="333"/>
      <c r="AP101" s="334"/>
      <c r="AQ101" s="209"/>
      <c r="AR101" s="209"/>
      <c r="AS101" s="210" t="s">
        <v>643</v>
      </c>
      <c r="BO101" s="175" t="s">
        <v>1082</v>
      </c>
    </row>
    <row r="102" spans="1:70" s="268" customFormat="1" ht="159.75" customHeight="1">
      <c r="A102" s="401" t="s">
        <v>1480</v>
      </c>
      <c r="B102" s="337" t="s">
        <v>1479</v>
      </c>
      <c r="C102" s="338"/>
      <c r="D102" s="291"/>
      <c r="E102" s="296" t="s">
        <v>1632</v>
      </c>
      <c r="F102" s="286" t="s">
        <v>1434</v>
      </c>
      <c r="G102" s="286" t="s">
        <v>1435</v>
      </c>
      <c r="H102" s="287" t="s">
        <v>1621</v>
      </c>
      <c r="I102" s="288" t="s">
        <v>1622</v>
      </c>
      <c r="J102" s="288" t="s">
        <v>1642</v>
      </c>
      <c r="K102" s="320" t="s">
        <v>1489</v>
      </c>
      <c r="L102" s="321"/>
      <c r="M102" s="305" t="s">
        <v>1478</v>
      </c>
      <c r="N102" s="322" t="s">
        <v>1650</v>
      </c>
      <c r="O102" s="323"/>
      <c r="P102" s="289" t="s">
        <v>1481</v>
      </c>
      <c r="Q102" s="290" t="s">
        <v>1436</v>
      </c>
      <c r="R102" s="283" t="s">
        <v>1643</v>
      </c>
      <c r="S102" s="290" t="s">
        <v>107</v>
      </c>
      <c r="T102" s="283" t="s">
        <v>1649</v>
      </c>
      <c r="U102" s="284"/>
      <c r="V102" s="282" t="s">
        <v>1645</v>
      </c>
      <c r="W102" s="285" t="s">
        <v>4</v>
      </c>
      <c r="X102" s="285" t="s">
        <v>1646</v>
      </c>
      <c r="Y102" s="285" t="s">
        <v>6</v>
      </c>
      <c r="Z102" s="285" t="s">
        <v>7</v>
      </c>
      <c r="AA102" s="285" t="s">
        <v>12</v>
      </c>
      <c r="AB102" s="281" t="s">
        <v>13</v>
      </c>
      <c r="AC102" s="284"/>
      <c r="AD102" s="282" t="s">
        <v>42</v>
      </c>
      <c r="AE102" s="285" t="s">
        <v>4</v>
      </c>
      <c r="AF102" s="285" t="s">
        <v>1647</v>
      </c>
      <c r="AG102" s="285" t="s">
        <v>43</v>
      </c>
      <c r="AH102" s="283" t="s">
        <v>8</v>
      </c>
      <c r="AI102" s="282" t="s">
        <v>4</v>
      </c>
      <c r="AJ102" s="285" t="s">
        <v>1648</v>
      </c>
      <c r="AK102" s="283"/>
      <c r="AL102" s="282" t="s">
        <v>14</v>
      </c>
      <c r="AM102" s="285" t="s">
        <v>15</v>
      </c>
      <c r="AN102" s="285" t="s">
        <v>16</v>
      </c>
      <c r="AO102" s="285" t="s">
        <v>651</v>
      </c>
      <c r="AP102" s="283" t="s">
        <v>44</v>
      </c>
      <c r="AQ102" s="266" t="s">
        <v>17</v>
      </c>
      <c r="AR102" s="267" t="s">
        <v>18</v>
      </c>
      <c r="AS102" s="265"/>
      <c r="AU102" s="269"/>
      <c r="AV102" s="269"/>
      <c r="AW102" s="269" t="s">
        <v>1083</v>
      </c>
      <c r="AX102" s="269"/>
      <c r="AY102" s="269" t="s">
        <v>1084</v>
      </c>
      <c r="AZ102" s="269"/>
      <c r="BA102" s="269" t="s">
        <v>1085</v>
      </c>
      <c r="BB102" s="269"/>
      <c r="BC102" s="269" t="s">
        <v>1086</v>
      </c>
      <c r="BD102" s="269"/>
      <c r="BE102" s="269" t="s">
        <v>1087</v>
      </c>
      <c r="BF102" s="269"/>
      <c r="BG102" s="269" t="s">
        <v>1088</v>
      </c>
      <c r="BH102" s="269"/>
      <c r="BI102" s="269" t="s">
        <v>1089</v>
      </c>
      <c r="BJ102" s="269"/>
      <c r="BK102" s="269" t="s">
        <v>1090</v>
      </c>
      <c r="BL102" s="269"/>
      <c r="BM102" s="269" t="s">
        <v>1091</v>
      </c>
      <c r="BN102" s="269" t="s">
        <v>1092</v>
      </c>
      <c r="BO102" s="269" t="s">
        <v>1093</v>
      </c>
      <c r="BP102" s="269" t="s">
        <v>1094</v>
      </c>
      <c r="BQ102" s="269" t="s">
        <v>1095</v>
      </c>
      <c r="BR102" s="269"/>
    </row>
    <row r="103" spans="1:70">
      <c r="A103" s="402"/>
      <c r="B103" s="211"/>
      <c r="C103" s="212"/>
      <c r="D103" s="180"/>
      <c r="E103" s="176"/>
      <c r="F103" s="177"/>
      <c r="G103" s="177"/>
      <c r="H103" s="258"/>
      <c r="I103" s="213"/>
      <c r="J103" s="214"/>
      <c r="K103" s="177"/>
      <c r="L103" s="214"/>
      <c r="M103" s="181"/>
      <c r="N103" s="213"/>
      <c r="O103" s="178"/>
      <c r="P103" s="309"/>
      <c r="Q103" s="177"/>
      <c r="R103" s="215"/>
      <c r="S103" s="177"/>
      <c r="T103" s="181"/>
      <c r="U103" s="216"/>
      <c r="V103" s="177"/>
      <c r="W103" s="179"/>
      <c r="X103" s="180"/>
      <c r="Y103" s="180"/>
      <c r="Z103" s="180"/>
      <c r="AA103" s="180"/>
      <c r="AB103" s="181"/>
      <c r="AC103" s="216"/>
      <c r="AD103" s="177"/>
      <c r="AE103" s="180"/>
      <c r="AF103" s="180"/>
      <c r="AG103" s="179"/>
      <c r="AH103" s="181"/>
      <c r="AI103" s="177"/>
      <c r="AJ103" s="180"/>
      <c r="AK103" s="181"/>
      <c r="AL103" s="177"/>
      <c r="AM103" s="180"/>
      <c r="AN103" s="180"/>
      <c r="AO103" s="179"/>
      <c r="AP103" s="178"/>
      <c r="AQ103" s="214"/>
      <c r="AR103" s="180"/>
      <c r="AS103" s="181"/>
    </row>
    <row r="104" spans="1:70" ht="22.5">
      <c r="A104" s="403">
        <v>838</v>
      </c>
      <c r="B104" s="217" t="s">
        <v>1076</v>
      </c>
      <c r="C104" s="218">
        <v>5</v>
      </c>
      <c r="D104" s="186" t="s">
        <v>1080</v>
      </c>
      <c r="E104" s="292" t="s">
        <v>1626</v>
      </c>
      <c r="F104" s="182"/>
      <c r="G104" s="182"/>
      <c r="H104" s="259"/>
      <c r="I104" s="219"/>
      <c r="J104" s="220"/>
      <c r="K104" s="182"/>
      <c r="L104" s="220"/>
      <c r="M104" s="187"/>
      <c r="N104" s="219"/>
      <c r="O104" s="184"/>
      <c r="P104" s="310"/>
      <c r="Q104" s="182"/>
      <c r="R104" s="183"/>
      <c r="S104" s="182"/>
      <c r="T104" s="187"/>
      <c r="U104" s="222"/>
      <c r="V104" s="182"/>
      <c r="W104" s="185"/>
      <c r="X104" s="186"/>
      <c r="Y104" s="186"/>
      <c r="Z104" s="186"/>
      <c r="AA104" s="186"/>
      <c r="AB104" s="187"/>
      <c r="AC104" s="222"/>
      <c r="AD104" s="182"/>
      <c r="AE104" s="186"/>
      <c r="AF104" s="186"/>
      <c r="AG104" s="185"/>
      <c r="AH104" s="187"/>
      <c r="AI104" s="182"/>
      <c r="AJ104" s="186"/>
      <c r="AK104" s="187"/>
      <c r="AL104" s="182"/>
      <c r="AM104" s="186"/>
      <c r="AN104" s="186"/>
      <c r="AO104" s="185"/>
      <c r="AP104" s="184"/>
      <c r="AQ104" s="220"/>
      <c r="AR104" s="186"/>
      <c r="AS104" s="197"/>
    </row>
    <row r="105" spans="1:70" ht="78.75">
      <c r="A105" s="403">
        <v>1291</v>
      </c>
      <c r="B105" s="217" t="s">
        <v>1077</v>
      </c>
      <c r="C105" s="218">
        <v>3</v>
      </c>
      <c r="D105" s="186" t="s">
        <v>1080</v>
      </c>
      <c r="E105" s="167" t="s">
        <v>1686</v>
      </c>
      <c r="F105" s="182"/>
      <c r="G105" s="182"/>
      <c r="H105" s="259"/>
      <c r="I105" s="219"/>
      <c r="J105" s="220"/>
      <c r="K105" s="182"/>
      <c r="L105" s="220"/>
      <c r="M105" s="187"/>
      <c r="N105" s="219"/>
      <c r="O105" s="184"/>
      <c r="P105" s="310"/>
      <c r="Q105" s="182"/>
      <c r="R105" s="183"/>
      <c r="S105" s="182"/>
      <c r="T105" s="187"/>
      <c r="U105" s="222"/>
      <c r="V105" s="182"/>
      <c r="W105" s="185"/>
      <c r="X105" s="186"/>
      <c r="Y105" s="186"/>
      <c r="Z105" s="186"/>
      <c r="AA105" s="186"/>
      <c r="AB105" s="187"/>
      <c r="AC105" s="222"/>
      <c r="AD105" s="182"/>
      <c r="AE105" s="186"/>
      <c r="AF105" s="186"/>
      <c r="AG105" s="185"/>
      <c r="AH105" s="187"/>
      <c r="AI105" s="182"/>
      <c r="AJ105" s="186"/>
      <c r="AK105" s="187"/>
      <c r="AL105" s="182"/>
      <c r="AM105" s="186"/>
      <c r="AN105" s="186"/>
      <c r="AO105" s="185"/>
      <c r="AP105" s="184"/>
      <c r="AQ105" s="220"/>
      <c r="AR105" s="186"/>
      <c r="AS105" s="197"/>
    </row>
    <row r="106" spans="1:70" ht="22.5">
      <c r="A106" s="403">
        <v>1495</v>
      </c>
      <c r="B106" s="217" t="s">
        <v>1078</v>
      </c>
      <c r="C106" s="218">
        <v>4</v>
      </c>
      <c r="D106" s="186" t="s">
        <v>1080</v>
      </c>
      <c r="E106" s="293" t="s">
        <v>1629</v>
      </c>
      <c r="F106" s="182"/>
      <c r="G106" s="182"/>
      <c r="H106" s="259"/>
      <c r="I106" s="219"/>
      <c r="J106" s="220"/>
      <c r="K106" s="182"/>
      <c r="L106" s="220"/>
      <c r="M106" s="187"/>
      <c r="N106" s="219"/>
      <c r="O106" s="184"/>
      <c r="P106" s="310"/>
      <c r="Q106" s="182"/>
      <c r="R106" s="183"/>
      <c r="S106" s="182"/>
      <c r="T106" s="187"/>
      <c r="U106" s="222"/>
      <c r="V106" s="182"/>
      <c r="W106" s="185"/>
      <c r="X106" s="186"/>
      <c r="Y106" s="186"/>
      <c r="Z106" s="186"/>
      <c r="AA106" s="186"/>
      <c r="AB106" s="187"/>
      <c r="AC106" s="222"/>
      <c r="AD106" s="182"/>
      <c r="AE106" s="186"/>
      <c r="AF106" s="186"/>
      <c r="AG106" s="185"/>
      <c r="AH106" s="187"/>
      <c r="AI106" s="182"/>
      <c r="AJ106" s="186"/>
      <c r="AK106" s="187"/>
      <c r="AL106" s="182"/>
      <c r="AM106" s="186"/>
      <c r="AN106" s="186"/>
      <c r="AO106" s="185"/>
      <c r="AP106" s="184"/>
      <c r="AQ106" s="220"/>
      <c r="AR106" s="186"/>
      <c r="AS106" s="197"/>
    </row>
    <row r="107" spans="1:70" ht="13.5">
      <c r="A107" s="403">
        <v>1500</v>
      </c>
      <c r="B107" s="217" t="s">
        <v>1078</v>
      </c>
      <c r="C107" s="218">
        <v>9</v>
      </c>
      <c r="D107" s="186" t="s">
        <v>1080</v>
      </c>
      <c r="E107" s="292" t="s">
        <v>1630</v>
      </c>
      <c r="F107" s="182"/>
      <c r="G107" s="182"/>
      <c r="H107" s="259"/>
      <c r="I107" s="219"/>
      <c r="J107" s="220"/>
      <c r="K107" s="182"/>
      <c r="L107" s="220"/>
      <c r="M107" s="187"/>
      <c r="N107" s="219"/>
      <c r="O107" s="184"/>
      <c r="P107" s="310"/>
      <c r="Q107" s="182"/>
      <c r="R107" s="183"/>
      <c r="S107" s="182"/>
      <c r="T107" s="187"/>
      <c r="U107" s="222"/>
      <c r="V107" s="182"/>
      <c r="W107" s="185"/>
      <c r="X107" s="186"/>
      <c r="Y107" s="186"/>
      <c r="Z107" s="186"/>
      <c r="AA107" s="186"/>
      <c r="AB107" s="187"/>
      <c r="AC107" s="222"/>
      <c r="AD107" s="182"/>
      <c r="AE107" s="186"/>
      <c r="AF107" s="186"/>
      <c r="AG107" s="185"/>
      <c r="AH107" s="187"/>
      <c r="AI107" s="182"/>
      <c r="AJ107" s="186"/>
      <c r="AK107" s="187"/>
      <c r="AL107" s="182"/>
      <c r="AM107" s="186"/>
      <c r="AN107" s="186"/>
      <c r="AO107" s="185"/>
      <c r="AP107" s="184"/>
      <c r="AQ107" s="220"/>
      <c r="AR107" s="186"/>
      <c r="AS107" s="197"/>
    </row>
    <row r="108" spans="1:70" ht="13.5">
      <c r="A108" s="403">
        <v>1598</v>
      </c>
      <c r="B108" s="217" t="s">
        <v>1079</v>
      </c>
      <c r="C108" s="218">
        <v>3</v>
      </c>
      <c r="D108" s="186" t="s">
        <v>1080</v>
      </c>
      <c r="E108" s="293" t="s">
        <v>1618</v>
      </c>
      <c r="F108" s="182"/>
      <c r="G108" s="182"/>
      <c r="H108" s="259"/>
      <c r="I108" s="219"/>
      <c r="J108" s="220"/>
      <c r="K108" s="182"/>
      <c r="L108" s="220"/>
      <c r="M108" s="187"/>
      <c r="N108" s="219"/>
      <c r="O108" s="184"/>
      <c r="P108" s="310"/>
      <c r="Q108" s="182"/>
      <c r="R108" s="183"/>
      <c r="S108" s="182"/>
      <c r="T108" s="187"/>
      <c r="U108" s="222"/>
      <c r="V108" s="182"/>
      <c r="W108" s="185"/>
      <c r="X108" s="186"/>
      <c r="Y108" s="186"/>
      <c r="Z108" s="186"/>
      <c r="AA108" s="186"/>
      <c r="AB108" s="187"/>
      <c r="AC108" s="222"/>
      <c r="AD108" s="182"/>
      <c r="AE108" s="186"/>
      <c r="AF108" s="186"/>
      <c r="AG108" s="185"/>
      <c r="AH108" s="187"/>
      <c r="AI108" s="182"/>
      <c r="AJ108" s="186"/>
      <c r="AK108" s="187"/>
      <c r="AL108" s="182"/>
      <c r="AM108" s="186"/>
      <c r="AN108" s="186"/>
      <c r="AO108" s="185"/>
      <c r="AP108" s="184"/>
      <c r="AQ108" s="220"/>
      <c r="AR108" s="186"/>
      <c r="AS108" s="197"/>
    </row>
    <row r="109" spans="1:70" ht="45">
      <c r="A109" s="403">
        <v>1601</v>
      </c>
      <c r="B109" s="217" t="s">
        <v>1079</v>
      </c>
      <c r="C109" s="218">
        <v>6</v>
      </c>
      <c r="D109" s="186" t="s">
        <v>1080</v>
      </c>
      <c r="E109" s="167" t="s">
        <v>1683</v>
      </c>
      <c r="F109" s="182"/>
      <c r="G109" s="182"/>
      <c r="H109" s="259"/>
      <c r="I109" s="219"/>
      <c r="J109" s="220"/>
      <c r="K109" s="182"/>
      <c r="L109" s="220"/>
      <c r="M109" s="187"/>
      <c r="N109" s="219"/>
      <c r="O109" s="184"/>
      <c r="P109" s="310"/>
      <c r="Q109" s="182"/>
      <c r="R109" s="183"/>
      <c r="S109" s="182"/>
      <c r="T109" s="187"/>
      <c r="U109" s="222"/>
      <c r="V109" s="182"/>
      <c r="W109" s="185"/>
      <c r="X109" s="186"/>
      <c r="Y109" s="186"/>
      <c r="Z109" s="186"/>
      <c r="AA109" s="186"/>
      <c r="AB109" s="187"/>
      <c r="AC109" s="222"/>
      <c r="AD109" s="182"/>
      <c r="AE109" s="186"/>
      <c r="AF109" s="186"/>
      <c r="AG109" s="185"/>
      <c r="AH109" s="187"/>
      <c r="AI109" s="182"/>
      <c r="AJ109" s="186"/>
      <c r="AK109" s="187"/>
      <c r="AL109" s="182"/>
      <c r="AM109" s="186"/>
      <c r="AN109" s="186"/>
      <c r="AO109" s="185"/>
      <c r="AP109" s="184"/>
      <c r="AQ109" s="220"/>
      <c r="AR109" s="186"/>
      <c r="AS109" s="197"/>
    </row>
    <row r="110" spans="1:70" ht="13.5">
      <c r="A110" s="403">
        <f>A109+1</f>
        <v>1602</v>
      </c>
      <c r="B110" s="217" t="s">
        <v>1079</v>
      </c>
      <c r="C110" s="218">
        <f>C109+1</f>
        <v>7</v>
      </c>
      <c r="D110" s="186" t="s">
        <v>1080</v>
      </c>
      <c r="E110" s="168" t="s">
        <v>1572</v>
      </c>
      <c r="F110" s="182"/>
      <c r="G110" s="182"/>
      <c r="H110" s="259"/>
      <c r="I110" s="219"/>
      <c r="J110" s="220"/>
      <c r="K110" s="182"/>
      <c r="L110" s="220"/>
      <c r="M110" s="187"/>
      <c r="N110" s="219"/>
      <c r="O110" s="184"/>
      <c r="P110" s="310"/>
      <c r="Q110" s="182"/>
      <c r="R110" s="183"/>
      <c r="S110" s="182"/>
      <c r="T110" s="187"/>
      <c r="U110" s="222"/>
      <c r="V110" s="182"/>
      <c r="W110" s="185"/>
      <c r="X110" s="186"/>
      <c r="Y110" s="186"/>
      <c r="Z110" s="186"/>
      <c r="AA110" s="186"/>
      <c r="AB110" s="187"/>
      <c r="AC110" s="222"/>
      <c r="AD110" s="182"/>
      <c r="AE110" s="186"/>
      <c r="AF110" s="186"/>
      <c r="AG110" s="185"/>
      <c r="AH110" s="187"/>
      <c r="AI110" s="182"/>
      <c r="AJ110" s="186"/>
      <c r="AK110" s="187"/>
      <c r="AL110" s="182"/>
      <c r="AM110" s="186"/>
      <c r="AN110" s="186"/>
      <c r="AO110" s="185"/>
      <c r="AP110" s="184"/>
      <c r="AQ110" s="220"/>
      <c r="AR110" s="186"/>
      <c r="AS110" s="197"/>
    </row>
    <row r="111" spans="1:70" ht="13.5">
      <c r="A111" s="403">
        <f t="shared" ref="A111" si="0">A110+1</f>
        <v>1603</v>
      </c>
      <c r="B111" s="217" t="s">
        <v>1079</v>
      </c>
      <c r="C111" s="218">
        <f t="shared" ref="C111" si="1">C110+1</f>
        <v>8</v>
      </c>
      <c r="D111" s="186" t="s">
        <v>1080</v>
      </c>
      <c r="E111" s="167" t="s">
        <v>1631</v>
      </c>
      <c r="F111" s="182"/>
      <c r="G111" s="182"/>
      <c r="H111" s="259"/>
      <c r="I111" s="219"/>
      <c r="J111" s="220"/>
      <c r="K111" s="182"/>
      <c r="L111" s="220"/>
      <c r="M111" s="187"/>
      <c r="N111" s="219"/>
      <c r="O111" s="184"/>
      <c r="P111" s="310"/>
      <c r="Q111" s="182"/>
      <c r="R111" s="183"/>
      <c r="S111" s="182"/>
      <c r="T111" s="187"/>
      <c r="U111" s="222"/>
      <c r="V111" s="182"/>
      <c r="W111" s="185"/>
      <c r="X111" s="186"/>
      <c r="Y111" s="186"/>
      <c r="Z111" s="186"/>
      <c r="AA111" s="186"/>
      <c r="AB111" s="187"/>
      <c r="AC111" s="222"/>
      <c r="AD111" s="182"/>
      <c r="AE111" s="186"/>
      <c r="AF111" s="186"/>
      <c r="AG111" s="185"/>
      <c r="AH111" s="187"/>
      <c r="AI111" s="182"/>
      <c r="AJ111" s="186"/>
      <c r="AK111" s="187"/>
      <c r="AL111" s="182"/>
      <c r="AM111" s="186"/>
      <c r="AN111" s="186"/>
      <c r="AO111" s="185"/>
      <c r="AP111" s="184"/>
      <c r="AQ111" s="220"/>
      <c r="AR111" s="186"/>
      <c r="AS111" s="197"/>
    </row>
    <row r="112" spans="1:70" ht="22.5">
      <c r="A112" s="403">
        <f>A111+1</f>
        <v>1604</v>
      </c>
      <c r="B112" s="217" t="s">
        <v>1079</v>
      </c>
      <c r="C112" s="218">
        <f>C111+1</f>
        <v>9</v>
      </c>
      <c r="D112" s="186" t="s">
        <v>1080</v>
      </c>
      <c r="E112" s="168" t="s">
        <v>1625</v>
      </c>
      <c r="F112" s="182"/>
      <c r="G112" s="182"/>
      <c r="H112" s="259"/>
      <c r="I112" s="219"/>
      <c r="J112" s="220"/>
      <c r="K112" s="182"/>
      <c r="L112" s="220"/>
      <c r="M112" s="187"/>
      <c r="N112" s="219"/>
      <c r="O112" s="184"/>
      <c r="P112" s="310"/>
      <c r="Q112" s="182"/>
      <c r="R112" s="183"/>
      <c r="S112" s="182"/>
      <c r="T112" s="187"/>
      <c r="U112" s="222"/>
      <c r="V112" s="182"/>
      <c r="W112" s="185"/>
      <c r="X112" s="186"/>
      <c r="Y112" s="186"/>
      <c r="Z112" s="186"/>
      <c r="AA112" s="186"/>
      <c r="AB112" s="187"/>
      <c r="AC112" s="222"/>
      <c r="AD112" s="182"/>
      <c r="AE112" s="186"/>
      <c r="AF112" s="186"/>
      <c r="AG112" s="185"/>
      <c r="AH112" s="187"/>
      <c r="AI112" s="182"/>
      <c r="AJ112" s="186"/>
      <c r="AK112" s="187"/>
      <c r="AL112" s="182"/>
      <c r="AM112" s="186"/>
      <c r="AN112" s="186"/>
      <c r="AO112" s="185"/>
      <c r="AP112" s="184"/>
      <c r="AQ112" s="220"/>
      <c r="AR112" s="186"/>
      <c r="AS112" s="197"/>
    </row>
    <row r="113" spans="1:45" ht="13.5">
      <c r="A113" s="403">
        <v>1797</v>
      </c>
      <c r="B113" s="217" t="s">
        <v>1620</v>
      </c>
      <c r="C113" s="218">
        <v>9</v>
      </c>
      <c r="D113" s="186" t="s">
        <v>1080</v>
      </c>
      <c r="E113" s="292" t="s">
        <v>1624</v>
      </c>
      <c r="F113" s="182"/>
      <c r="G113" s="182"/>
      <c r="H113" s="259"/>
      <c r="I113" s="219"/>
      <c r="J113" s="220"/>
      <c r="K113" s="182"/>
      <c r="L113" s="220"/>
      <c r="M113" s="187"/>
      <c r="N113" s="219"/>
      <c r="O113" s="184"/>
      <c r="P113" s="310"/>
      <c r="Q113" s="182"/>
      <c r="R113" s="183"/>
      <c r="S113" s="182"/>
      <c r="T113" s="187"/>
      <c r="U113" s="222"/>
      <c r="V113" s="182"/>
      <c r="W113" s="185"/>
      <c r="X113" s="186"/>
      <c r="Y113" s="186"/>
      <c r="Z113" s="186"/>
      <c r="AA113" s="186"/>
      <c r="AB113" s="187"/>
      <c r="AC113" s="222"/>
      <c r="AD113" s="182"/>
      <c r="AE113" s="186"/>
      <c r="AF113" s="186"/>
      <c r="AG113" s="185"/>
      <c r="AH113" s="187"/>
      <c r="AI113" s="182"/>
      <c r="AJ113" s="186"/>
      <c r="AK113" s="187"/>
      <c r="AL113" s="182"/>
      <c r="AM113" s="186"/>
      <c r="AN113" s="186"/>
      <c r="AO113" s="185"/>
      <c r="AP113" s="184"/>
      <c r="AQ113" s="220"/>
      <c r="AR113" s="186"/>
      <c r="AS113" s="197"/>
    </row>
    <row r="114" spans="1:45" ht="33.75">
      <c r="A114" s="403">
        <f t="shared" ref="A114:A116" si="2">A115-1</f>
        <v>1854</v>
      </c>
      <c r="B114" s="217" t="s">
        <v>885</v>
      </c>
      <c r="C114" s="218">
        <f t="shared" ref="C114:C116" si="3">C115-1</f>
        <v>1</v>
      </c>
      <c r="D114" s="217" t="s">
        <v>1081</v>
      </c>
      <c r="E114" s="168" t="s">
        <v>1602</v>
      </c>
      <c r="F114" s="182"/>
      <c r="G114" s="182"/>
      <c r="H114" s="259"/>
      <c r="I114" s="219"/>
      <c r="J114" s="220"/>
      <c r="K114" s="182"/>
      <c r="L114" s="220"/>
      <c r="M114" s="187"/>
      <c r="N114" s="219"/>
      <c r="O114" s="184"/>
      <c r="P114" s="310"/>
      <c r="Q114" s="182"/>
      <c r="R114" s="221"/>
      <c r="S114" s="182"/>
      <c r="T114" s="187"/>
      <c r="U114" s="222"/>
      <c r="V114" s="182"/>
      <c r="W114" s="185"/>
      <c r="X114" s="186"/>
      <c r="Y114" s="186"/>
      <c r="Z114" s="186"/>
      <c r="AA114" s="186"/>
      <c r="AB114" s="187"/>
      <c r="AC114" s="222"/>
      <c r="AD114" s="182"/>
      <c r="AE114" s="186"/>
      <c r="AF114" s="186"/>
      <c r="AG114" s="185"/>
      <c r="AH114" s="187"/>
      <c r="AI114" s="182"/>
      <c r="AJ114" s="186"/>
      <c r="AK114" s="187"/>
      <c r="AL114" s="182"/>
      <c r="AM114" s="186"/>
      <c r="AN114" s="186"/>
      <c r="AO114" s="185"/>
      <c r="AP114" s="184"/>
      <c r="AQ114" s="220"/>
      <c r="AR114" s="186"/>
      <c r="AS114" s="197"/>
    </row>
    <row r="115" spans="1:45">
      <c r="A115" s="403">
        <f t="shared" si="2"/>
        <v>1855</v>
      </c>
      <c r="B115" s="217" t="s">
        <v>885</v>
      </c>
      <c r="C115" s="218">
        <f t="shared" si="3"/>
        <v>2</v>
      </c>
      <c r="D115" s="217" t="s">
        <v>1081</v>
      </c>
      <c r="E115" s="167" t="s">
        <v>1540</v>
      </c>
      <c r="F115" s="182"/>
      <c r="G115" s="182"/>
      <c r="H115" s="259"/>
      <c r="I115" s="219"/>
      <c r="J115" s="220"/>
      <c r="K115" s="182"/>
      <c r="L115" s="220"/>
      <c r="M115" s="187"/>
      <c r="N115" s="219"/>
      <c r="O115" s="184"/>
      <c r="P115" s="310"/>
      <c r="Q115" s="182"/>
      <c r="R115" s="221"/>
      <c r="S115" s="182"/>
      <c r="T115" s="187"/>
      <c r="U115" s="222"/>
      <c r="V115" s="182"/>
      <c r="W115" s="185"/>
      <c r="X115" s="186"/>
      <c r="Y115" s="186"/>
      <c r="Z115" s="186"/>
      <c r="AA115" s="186"/>
      <c r="AB115" s="187"/>
      <c r="AC115" s="222"/>
      <c r="AD115" s="182"/>
      <c r="AE115" s="186"/>
      <c r="AF115" s="186"/>
      <c r="AG115" s="185"/>
      <c r="AH115" s="187"/>
      <c r="AI115" s="182"/>
      <c r="AJ115" s="186"/>
      <c r="AK115" s="187"/>
      <c r="AL115" s="182"/>
      <c r="AM115" s="186"/>
      <c r="AN115" s="186"/>
      <c r="AO115" s="185"/>
      <c r="AP115" s="184"/>
      <c r="AQ115" s="220"/>
      <c r="AR115" s="186"/>
      <c r="AS115" s="197"/>
    </row>
    <row r="116" spans="1:45" ht="22.5">
      <c r="A116" s="403">
        <f t="shared" si="2"/>
        <v>1856</v>
      </c>
      <c r="B116" s="217" t="s">
        <v>885</v>
      </c>
      <c r="C116" s="218">
        <f t="shared" si="3"/>
        <v>3</v>
      </c>
      <c r="D116" s="217" t="s">
        <v>1081</v>
      </c>
      <c r="E116" s="168" t="s">
        <v>1571</v>
      </c>
      <c r="F116" s="182"/>
      <c r="G116" s="182"/>
      <c r="H116" s="259"/>
      <c r="I116" s="219"/>
      <c r="J116" s="220"/>
      <c r="K116" s="182"/>
      <c r="L116" s="220"/>
      <c r="M116" s="187"/>
      <c r="N116" s="219"/>
      <c r="O116" s="184"/>
      <c r="P116" s="310"/>
      <c r="Q116" s="182"/>
      <c r="R116" s="221"/>
      <c r="S116" s="182"/>
      <c r="T116" s="187"/>
      <c r="U116" s="222"/>
      <c r="V116" s="182"/>
      <c r="W116" s="185"/>
      <c r="X116" s="186"/>
      <c r="Y116" s="186"/>
      <c r="Z116" s="186"/>
      <c r="AA116" s="186"/>
      <c r="AB116" s="187"/>
      <c r="AC116" s="222"/>
      <c r="AD116" s="182"/>
      <c r="AE116" s="186"/>
      <c r="AF116" s="186"/>
      <c r="AG116" s="185"/>
      <c r="AH116" s="187"/>
      <c r="AI116" s="182"/>
      <c r="AJ116" s="186"/>
      <c r="AK116" s="187"/>
      <c r="AL116" s="182"/>
      <c r="AM116" s="186"/>
      <c r="AN116" s="186"/>
      <c r="AO116" s="185"/>
      <c r="AP116" s="184"/>
      <c r="AQ116" s="220"/>
      <c r="AR116" s="186"/>
      <c r="AS116" s="197"/>
    </row>
    <row r="117" spans="1:45">
      <c r="A117" s="403">
        <f t="shared" ref="A117:A131" si="4">A118-1</f>
        <v>1857</v>
      </c>
      <c r="B117" s="217" t="s">
        <v>885</v>
      </c>
      <c r="C117" s="218">
        <f t="shared" ref="C117" si="5">C118-1</f>
        <v>4</v>
      </c>
      <c r="D117" s="217" t="s">
        <v>1081</v>
      </c>
      <c r="E117" s="167" t="s">
        <v>1541</v>
      </c>
      <c r="F117" s="182"/>
      <c r="G117" s="182"/>
      <c r="H117" s="259"/>
      <c r="I117" s="219"/>
      <c r="J117" s="220"/>
      <c r="K117" s="182"/>
      <c r="L117" s="220"/>
      <c r="M117" s="187"/>
      <c r="N117" s="219"/>
      <c r="O117" s="184"/>
      <c r="P117" s="310"/>
      <c r="Q117" s="182"/>
      <c r="R117" s="221"/>
      <c r="S117" s="182"/>
      <c r="T117" s="187"/>
      <c r="U117" s="222"/>
      <c r="V117" s="182"/>
      <c r="W117" s="185"/>
      <c r="X117" s="186"/>
      <c r="Y117" s="186"/>
      <c r="Z117" s="186"/>
      <c r="AA117" s="186"/>
      <c r="AB117" s="187"/>
      <c r="AC117" s="222"/>
      <c r="AD117" s="182"/>
      <c r="AE117" s="186"/>
      <c r="AF117" s="186"/>
      <c r="AG117" s="185"/>
      <c r="AH117" s="187"/>
      <c r="AI117" s="182"/>
      <c r="AJ117" s="186"/>
      <c r="AK117" s="187"/>
      <c r="AL117" s="182"/>
      <c r="AM117" s="186"/>
      <c r="AN117" s="186"/>
      <c r="AO117" s="185"/>
      <c r="AP117" s="184"/>
      <c r="AQ117" s="220"/>
      <c r="AR117" s="186"/>
      <c r="AS117" s="197"/>
    </row>
    <row r="118" spans="1:45">
      <c r="A118" s="403">
        <f t="shared" si="4"/>
        <v>1858</v>
      </c>
      <c r="B118" s="217" t="s">
        <v>885</v>
      </c>
      <c r="C118" s="218">
        <f>C119-1</f>
        <v>5</v>
      </c>
      <c r="D118" s="217" t="s">
        <v>1081</v>
      </c>
      <c r="E118" s="168" t="s">
        <v>1570</v>
      </c>
      <c r="F118" s="182"/>
      <c r="G118" s="182"/>
      <c r="H118" s="259"/>
      <c r="I118" s="219"/>
      <c r="J118" s="220"/>
      <c r="K118" s="182"/>
      <c r="L118" s="220"/>
      <c r="M118" s="187"/>
      <c r="N118" s="219"/>
      <c r="O118" s="184"/>
      <c r="P118" s="310"/>
      <c r="Q118" s="182"/>
      <c r="R118" s="221"/>
      <c r="S118" s="182"/>
      <c r="T118" s="187"/>
      <c r="U118" s="222"/>
      <c r="V118" s="182"/>
      <c r="W118" s="185"/>
      <c r="X118" s="186"/>
      <c r="Y118" s="186"/>
      <c r="Z118" s="186"/>
      <c r="AA118" s="186"/>
      <c r="AB118" s="187"/>
      <c r="AC118" s="222"/>
      <c r="AD118" s="182"/>
      <c r="AE118" s="186"/>
      <c r="AF118" s="186"/>
      <c r="AG118" s="185"/>
      <c r="AH118" s="187"/>
      <c r="AI118" s="182"/>
      <c r="AJ118" s="186"/>
      <c r="AK118" s="187"/>
      <c r="AL118" s="182"/>
      <c r="AM118" s="186"/>
      <c r="AN118" s="186"/>
      <c r="AO118" s="185"/>
      <c r="AP118" s="184"/>
      <c r="AQ118" s="220"/>
      <c r="AR118" s="186"/>
      <c r="AS118" s="197"/>
    </row>
    <row r="119" spans="1:45" ht="25.5">
      <c r="A119" s="404">
        <f t="shared" si="4"/>
        <v>1859</v>
      </c>
      <c r="B119" s="223" t="s">
        <v>885</v>
      </c>
      <c r="C119" s="224">
        <v>6</v>
      </c>
      <c r="D119" s="223" t="s">
        <v>1081</v>
      </c>
      <c r="E119" s="169" t="s">
        <v>1448</v>
      </c>
      <c r="F119" s="188" t="s">
        <v>1627</v>
      </c>
      <c r="G119" s="188"/>
      <c r="H119" s="260"/>
      <c r="I119" s="225"/>
      <c r="J119" s="226"/>
      <c r="K119" s="188"/>
      <c r="L119" s="226"/>
      <c r="M119" s="192"/>
      <c r="N119" s="225"/>
      <c r="O119" s="189"/>
      <c r="P119" s="311"/>
      <c r="Q119" s="188"/>
      <c r="R119" s="227"/>
      <c r="S119" s="188"/>
      <c r="T119" s="192"/>
      <c r="U119" s="228"/>
      <c r="V119" s="188"/>
      <c r="W119" s="190"/>
      <c r="X119" s="191"/>
      <c r="Y119" s="191"/>
      <c r="Z119" s="191"/>
      <c r="AA119" s="191"/>
      <c r="AB119" s="192"/>
      <c r="AC119" s="228"/>
      <c r="AD119" s="188"/>
      <c r="AE119" s="191"/>
      <c r="AF119" s="191"/>
      <c r="AG119" s="190"/>
      <c r="AH119" s="192"/>
      <c r="AI119" s="188"/>
      <c r="AJ119" s="191"/>
      <c r="AK119" s="192"/>
      <c r="AL119" s="188"/>
      <c r="AM119" s="191"/>
      <c r="AN119" s="191"/>
      <c r="AO119" s="190"/>
      <c r="AP119" s="189"/>
      <c r="AQ119" s="226"/>
      <c r="AR119" s="191"/>
      <c r="AS119" s="197"/>
    </row>
    <row r="120" spans="1:45" ht="45">
      <c r="A120" s="403">
        <f t="shared" si="4"/>
        <v>1860</v>
      </c>
      <c r="B120" s="217" t="s">
        <v>886</v>
      </c>
      <c r="C120" s="218">
        <v>1</v>
      </c>
      <c r="D120" s="217" t="s">
        <v>1081</v>
      </c>
      <c r="E120" s="168" t="s">
        <v>1569</v>
      </c>
      <c r="F120" s="182">
        <v>1</v>
      </c>
      <c r="G120" s="182"/>
      <c r="H120" s="259"/>
      <c r="I120" s="219"/>
      <c r="J120" s="220"/>
      <c r="K120" s="182"/>
      <c r="L120" s="220"/>
      <c r="M120" s="187"/>
      <c r="N120" s="219"/>
      <c r="O120" s="184"/>
      <c r="P120" s="310"/>
      <c r="Q120" s="182"/>
      <c r="R120" s="183"/>
      <c r="S120" s="182"/>
      <c r="T120" s="187"/>
      <c r="U120" s="222"/>
      <c r="V120" s="182"/>
      <c r="W120" s="185"/>
      <c r="X120" s="186"/>
      <c r="Y120" s="186"/>
      <c r="Z120" s="186"/>
      <c r="AA120" s="186"/>
      <c r="AB120" s="187"/>
      <c r="AC120" s="222"/>
      <c r="AD120" s="182"/>
      <c r="AE120" s="186"/>
      <c r="AF120" s="186"/>
      <c r="AG120" s="185"/>
      <c r="AH120" s="187"/>
      <c r="AI120" s="182"/>
      <c r="AJ120" s="186"/>
      <c r="AK120" s="187"/>
      <c r="AL120" s="182"/>
      <c r="AM120" s="186"/>
      <c r="AN120" s="186"/>
      <c r="AO120" s="185"/>
      <c r="AP120" s="184"/>
      <c r="AQ120" s="220"/>
      <c r="AR120" s="186"/>
      <c r="AS120" s="197"/>
    </row>
    <row r="121" spans="1:45" ht="22.5">
      <c r="A121" s="403">
        <f t="shared" si="4"/>
        <v>1861</v>
      </c>
      <c r="B121" s="217" t="s">
        <v>887</v>
      </c>
      <c r="C121" s="218">
        <v>1</v>
      </c>
      <c r="D121" s="217" t="s">
        <v>1081</v>
      </c>
      <c r="E121" s="167" t="s">
        <v>1449</v>
      </c>
      <c r="F121" s="193">
        <f t="shared" ref="F121:F184" si="6">F120+1</f>
        <v>2</v>
      </c>
      <c r="G121" s="182"/>
      <c r="H121" s="259"/>
      <c r="I121" s="219"/>
      <c r="J121" s="220"/>
      <c r="K121" s="182"/>
      <c r="L121" s="220"/>
      <c r="M121" s="187"/>
      <c r="N121" s="219"/>
      <c r="O121" s="184"/>
      <c r="P121" s="310"/>
      <c r="Q121" s="182"/>
      <c r="R121" s="183"/>
      <c r="S121" s="182"/>
      <c r="T121" s="187"/>
      <c r="U121" s="222"/>
      <c r="V121" s="182"/>
      <c r="W121" s="185"/>
      <c r="X121" s="186"/>
      <c r="Y121" s="186"/>
      <c r="Z121" s="186"/>
      <c r="AA121" s="186"/>
      <c r="AB121" s="187"/>
      <c r="AC121" s="222"/>
      <c r="AD121" s="182"/>
      <c r="AE121" s="186"/>
      <c r="AF121" s="186"/>
      <c r="AG121" s="185"/>
      <c r="AH121" s="187"/>
      <c r="AI121" s="182"/>
      <c r="AJ121" s="186"/>
      <c r="AK121" s="187"/>
      <c r="AL121" s="182"/>
      <c r="AM121" s="186"/>
      <c r="AN121" s="186"/>
      <c r="AO121" s="185"/>
      <c r="AP121" s="184"/>
      <c r="AQ121" s="220"/>
      <c r="AR121" s="186"/>
      <c r="AS121" s="197"/>
    </row>
    <row r="122" spans="1:45" ht="33.75">
      <c r="A122" s="403">
        <f t="shared" si="4"/>
        <v>1862</v>
      </c>
      <c r="B122" s="217" t="s">
        <v>887</v>
      </c>
      <c r="C122" s="218">
        <f t="shared" ref="C122:C127" si="7">C121+1</f>
        <v>2</v>
      </c>
      <c r="D122" s="217" t="s">
        <v>1081</v>
      </c>
      <c r="E122" s="168" t="s">
        <v>1568</v>
      </c>
      <c r="F122" s="193">
        <f t="shared" si="6"/>
        <v>3</v>
      </c>
      <c r="G122" s="182"/>
      <c r="H122" s="259"/>
      <c r="I122" s="219"/>
      <c r="J122" s="220"/>
      <c r="K122" s="182"/>
      <c r="L122" s="220"/>
      <c r="M122" s="187"/>
      <c r="N122" s="219"/>
      <c r="O122" s="184"/>
      <c r="P122" s="310"/>
      <c r="Q122" s="182"/>
      <c r="R122" s="183"/>
      <c r="S122" s="182"/>
      <c r="T122" s="187"/>
      <c r="U122" s="222"/>
      <c r="V122" s="182"/>
      <c r="W122" s="185"/>
      <c r="X122" s="186"/>
      <c r="Y122" s="186"/>
      <c r="Z122" s="186"/>
      <c r="AA122" s="186"/>
      <c r="AB122" s="187"/>
      <c r="AC122" s="222"/>
      <c r="AD122" s="182"/>
      <c r="AE122" s="186"/>
      <c r="AF122" s="186"/>
      <c r="AG122" s="185"/>
      <c r="AH122" s="187"/>
      <c r="AI122" s="182"/>
      <c r="AJ122" s="186"/>
      <c r="AK122" s="187"/>
      <c r="AL122" s="182"/>
      <c r="AM122" s="186"/>
      <c r="AN122" s="186"/>
      <c r="AO122" s="185"/>
      <c r="AP122" s="184"/>
      <c r="AQ122" s="220"/>
      <c r="AR122" s="186"/>
      <c r="AS122" s="197"/>
    </row>
    <row r="123" spans="1:45" ht="45">
      <c r="A123" s="403">
        <f t="shared" si="4"/>
        <v>1863</v>
      </c>
      <c r="B123" s="217" t="s">
        <v>887</v>
      </c>
      <c r="C123" s="218">
        <f t="shared" si="7"/>
        <v>3</v>
      </c>
      <c r="D123" s="217" t="s">
        <v>1081</v>
      </c>
      <c r="E123" s="167" t="s">
        <v>1450</v>
      </c>
      <c r="F123" s="193">
        <f t="shared" si="6"/>
        <v>4</v>
      </c>
      <c r="G123" s="182"/>
      <c r="H123" s="259"/>
      <c r="I123" s="219"/>
      <c r="J123" s="220"/>
      <c r="K123" s="182"/>
      <c r="L123" s="220"/>
      <c r="M123" s="187"/>
      <c r="N123" s="219"/>
      <c r="O123" s="184"/>
      <c r="P123" s="310"/>
      <c r="Q123" s="182"/>
      <c r="R123" s="183"/>
      <c r="S123" s="182"/>
      <c r="T123" s="187"/>
      <c r="U123" s="222"/>
      <c r="V123" s="182"/>
      <c r="W123" s="185"/>
      <c r="X123" s="186"/>
      <c r="Y123" s="186"/>
      <c r="Z123" s="186"/>
      <c r="AA123" s="186"/>
      <c r="AB123" s="187"/>
      <c r="AC123" s="222"/>
      <c r="AD123" s="182"/>
      <c r="AE123" s="186"/>
      <c r="AF123" s="186"/>
      <c r="AG123" s="185"/>
      <c r="AH123" s="187"/>
      <c r="AI123" s="182"/>
      <c r="AJ123" s="186"/>
      <c r="AK123" s="187"/>
      <c r="AL123" s="182"/>
      <c r="AM123" s="186"/>
      <c r="AN123" s="186"/>
      <c r="AO123" s="185"/>
      <c r="AP123" s="184"/>
      <c r="AQ123" s="220"/>
      <c r="AR123" s="186"/>
      <c r="AS123" s="197"/>
    </row>
    <row r="124" spans="1:45" ht="22.5">
      <c r="A124" s="403">
        <f t="shared" si="4"/>
        <v>1864</v>
      </c>
      <c r="B124" s="217" t="s">
        <v>888</v>
      </c>
      <c r="C124" s="218">
        <v>1</v>
      </c>
      <c r="D124" s="217" t="s">
        <v>1081</v>
      </c>
      <c r="E124" s="168" t="s">
        <v>1659</v>
      </c>
      <c r="F124" s="193">
        <f t="shared" si="6"/>
        <v>5</v>
      </c>
      <c r="G124" s="182"/>
      <c r="H124" s="259"/>
      <c r="I124" s="219"/>
      <c r="J124" s="220"/>
      <c r="K124" s="182"/>
      <c r="L124" s="220"/>
      <c r="M124" s="187"/>
      <c r="N124" s="219"/>
      <c r="O124" s="184"/>
      <c r="P124" s="310"/>
      <c r="Q124" s="182"/>
      <c r="R124" s="183"/>
      <c r="S124" s="182"/>
      <c r="T124" s="187"/>
      <c r="U124" s="222"/>
      <c r="V124" s="182"/>
      <c r="W124" s="185"/>
      <c r="X124" s="186"/>
      <c r="Y124" s="186"/>
      <c r="Z124" s="186"/>
      <c r="AA124" s="186"/>
      <c r="AB124" s="187"/>
      <c r="AC124" s="222"/>
      <c r="AD124" s="182"/>
      <c r="AE124" s="186"/>
      <c r="AF124" s="186"/>
      <c r="AG124" s="185"/>
      <c r="AH124" s="187"/>
      <c r="AI124" s="182"/>
      <c r="AJ124" s="186"/>
      <c r="AK124" s="187"/>
      <c r="AL124" s="182"/>
      <c r="AM124" s="186"/>
      <c r="AN124" s="186"/>
      <c r="AO124" s="185"/>
      <c r="AP124" s="184"/>
      <c r="AQ124" s="220"/>
      <c r="AR124" s="186"/>
      <c r="AS124" s="197"/>
    </row>
    <row r="125" spans="1:45" ht="33.75">
      <c r="A125" s="403">
        <f t="shared" si="4"/>
        <v>1865</v>
      </c>
      <c r="B125" s="217" t="s">
        <v>889</v>
      </c>
      <c r="C125" s="218">
        <v>1</v>
      </c>
      <c r="D125" s="217" t="s">
        <v>1081</v>
      </c>
      <c r="E125" s="167" t="s">
        <v>1451</v>
      </c>
      <c r="F125" s="193">
        <f t="shared" si="6"/>
        <v>6</v>
      </c>
      <c r="G125" s="182"/>
      <c r="H125" s="259"/>
      <c r="I125" s="219"/>
      <c r="J125" s="220"/>
      <c r="K125" s="182"/>
      <c r="L125" s="220"/>
      <c r="M125" s="187"/>
      <c r="N125" s="219"/>
      <c r="O125" s="184"/>
      <c r="P125" s="310"/>
      <c r="Q125" s="182"/>
      <c r="R125" s="183"/>
      <c r="S125" s="182"/>
      <c r="T125" s="187"/>
      <c r="U125" s="222"/>
      <c r="V125" s="182"/>
      <c r="W125" s="185"/>
      <c r="X125" s="186"/>
      <c r="Y125" s="186"/>
      <c r="Z125" s="186"/>
      <c r="AA125" s="186"/>
      <c r="AB125" s="187"/>
      <c r="AC125" s="222"/>
      <c r="AD125" s="182"/>
      <c r="AE125" s="186"/>
      <c r="AF125" s="186"/>
      <c r="AG125" s="185"/>
      <c r="AH125" s="187"/>
      <c r="AI125" s="182"/>
      <c r="AJ125" s="186"/>
      <c r="AK125" s="187"/>
      <c r="AL125" s="182"/>
      <c r="AM125" s="186"/>
      <c r="AN125" s="186"/>
      <c r="AO125" s="185"/>
      <c r="AP125" s="184"/>
      <c r="AQ125" s="220"/>
      <c r="AR125" s="186"/>
      <c r="AS125" s="197"/>
    </row>
    <row r="126" spans="1:45" ht="33.75">
      <c r="A126" s="403">
        <f t="shared" si="4"/>
        <v>1866</v>
      </c>
      <c r="B126" s="217" t="s">
        <v>889</v>
      </c>
      <c r="C126" s="218">
        <f t="shared" si="7"/>
        <v>2</v>
      </c>
      <c r="D126" s="217" t="s">
        <v>1081</v>
      </c>
      <c r="E126" s="168" t="s">
        <v>1567</v>
      </c>
      <c r="F126" s="193">
        <f t="shared" si="6"/>
        <v>7</v>
      </c>
      <c r="G126" s="182"/>
      <c r="H126" s="259"/>
      <c r="I126" s="219"/>
      <c r="J126" s="220"/>
      <c r="K126" s="182"/>
      <c r="L126" s="220"/>
      <c r="M126" s="187"/>
      <c r="N126" s="219"/>
      <c r="O126" s="184"/>
      <c r="P126" s="310"/>
      <c r="Q126" s="182"/>
      <c r="R126" s="183"/>
      <c r="S126" s="182"/>
      <c r="T126" s="187"/>
      <c r="U126" s="222"/>
      <c r="V126" s="182"/>
      <c r="W126" s="185"/>
      <c r="X126" s="186"/>
      <c r="Y126" s="186"/>
      <c r="Z126" s="186"/>
      <c r="AA126" s="186"/>
      <c r="AB126" s="187"/>
      <c r="AC126" s="222"/>
      <c r="AD126" s="182"/>
      <c r="AE126" s="186"/>
      <c r="AF126" s="186"/>
      <c r="AG126" s="185"/>
      <c r="AH126" s="187"/>
      <c r="AI126" s="182"/>
      <c r="AJ126" s="186"/>
      <c r="AK126" s="187"/>
      <c r="AL126" s="182"/>
      <c r="AM126" s="186"/>
      <c r="AN126" s="186"/>
      <c r="AO126" s="185"/>
      <c r="AP126" s="184"/>
      <c r="AQ126" s="220"/>
      <c r="AR126" s="186"/>
      <c r="AS126" s="197"/>
    </row>
    <row r="127" spans="1:45" ht="33.75">
      <c r="A127" s="403">
        <f t="shared" si="4"/>
        <v>1867</v>
      </c>
      <c r="B127" s="217" t="s">
        <v>889</v>
      </c>
      <c r="C127" s="218">
        <f t="shared" si="7"/>
        <v>3</v>
      </c>
      <c r="D127" s="217" t="s">
        <v>1081</v>
      </c>
      <c r="E127" s="167" t="s">
        <v>1596</v>
      </c>
      <c r="F127" s="193">
        <f t="shared" si="6"/>
        <v>8</v>
      </c>
      <c r="G127" s="182"/>
      <c r="H127" s="259"/>
      <c r="I127" s="219"/>
      <c r="J127" s="220"/>
      <c r="K127" s="182"/>
      <c r="L127" s="220"/>
      <c r="M127" s="187"/>
      <c r="N127" s="219"/>
      <c r="O127" s="184"/>
      <c r="P127" s="310"/>
      <c r="Q127" s="182"/>
      <c r="R127" s="183"/>
      <c r="S127" s="182"/>
      <c r="T127" s="187"/>
      <c r="U127" s="222"/>
      <c r="V127" s="182"/>
      <c r="W127" s="185"/>
      <c r="X127" s="186"/>
      <c r="Y127" s="186"/>
      <c r="Z127" s="186"/>
      <c r="AA127" s="186"/>
      <c r="AB127" s="187"/>
      <c r="AC127" s="222"/>
      <c r="AD127" s="182"/>
      <c r="AE127" s="186"/>
      <c r="AF127" s="186"/>
      <c r="AG127" s="185"/>
      <c r="AH127" s="187"/>
      <c r="AI127" s="182"/>
      <c r="AJ127" s="186"/>
      <c r="AK127" s="187"/>
      <c r="AL127" s="182"/>
      <c r="AM127" s="186"/>
      <c r="AN127" s="186"/>
      <c r="AO127" s="185"/>
      <c r="AP127" s="184"/>
      <c r="AQ127" s="220"/>
      <c r="AR127" s="186"/>
      <c r="AS127" s="197"/>
    </row>
    <row r="128" spans="1:45" ht="45">
      <c r="A128" s="403">
        <f t="shared" si="4"/>
        <v>1868</v>
      </c>
      <c r="B128" s="217" t="s">
        <v>644</v>
      </c>
      <c r="C128" s="218">
        <f>C129-1</f>
        <v>1</v>
      </c>
      <c r="D128" s="217" t="s">
        <v>1081</v>
      </c>
      <c r="E128" s="168" t="s">
        <v>1610</v>
      </c>
      <c r="F128" s="193">
        <f t="shared" si="6"/>
        <v>9</v>
      </c>
      <c r="G128" s="182"/>
      <c r="H128" s="259"/>
      <c r="I128" s="219"/>
      <c r="J128" s="220"/>
      <c r="K128" s="182"/>
      <c r="L128" s="220"/>
      <c r="M128" s="187"/>
      <c r="N128" s="219"/>
      <c r="O128" s="184"/>
      <c r="P128" s="310"/>
      <c r="Q128" s="182"/>
      <c r="R128" s="183"/>
      <c r="S128" s="182"/>
      <c r="T128" s="187"/>
      <c r="U128" s="222"/>
      <c r="V128" s="182"/>
      <c r="W128" s="185"/>
      <c r="X128" s="186"/>
      <c r="Y128" s="186"/>
      <c r="Z128" s="186"/>
      <c r="AA128" s="186"/>
      <c r="AB128" s="187"/>
      <c r="AC128" s="222"/>
      <c r="AD128" s="182"/>
      <c r="AE128" s="186"/>
      <c r="AF128" s="186"/>
      <c r="AG128" s="185"/>
      <c r="AH128" s="187"/>
      <c r="AI128" s="182"/>
      <c r="AJ128" s="186"/>
      <c r="AK128" s="187"/>
      <c r="AL128" s="182"/>
      <c r="AM128" s="186"/>
      <c r="AN128" s="186"/>
      <c r="AO128" s="185"/>
      <c r="AP128" s="184"/>
      <c r="AQ128" s="220"/>
      <c r="AR128" s="186"/>
      <c r="AS128" s="197"/>
    </row>
    <row r="129" spans="1:45" ht="22.5">
      <c r="A129" s="403">
        <f t="shared" si="4"/>
        <v>1869</v>
      </c>
      <c r="B129" s="217" t="s">
        <v>644</v>
      </c>
      <c r="C129" s="218">
        <f>C130-1</f>
        <v>2</v>
      </c>
      <c r="D129" s="217" t="s">
        <v>1081</v>
      </c>
      <c r="E129" s="167" t="s">
        <v>1539</v>
      </c>
      <c r="F129" s="193">
        <f t="shared" si="6"/>
        <v>10</v>
      </c>
      <c r="G129" s="182"/>
      <c r="H129" s="259"/>
      <c r="I129" s="219"/>
      <c r="J129" s="220"/>
      <c r="K129" s="182"/>
      <c r="L129" s="220"/>
      <c r="M129" s="187"/>
      <c r="N129" s="219"/>
      <c r="O129" s="184"/>
      <c r="P129" s="310"/>
      <c r="Q129" s="182"/>
      <c r="R129" s="183"/>
      <c r="S129" s="182"/>
      <c r="T129" s="187"/>
      <c r="U129" s="222"/>
      <c r="V129" s="182"/>
      <c r="W129" s="185"/>
      <c r="X129" s="186"/>
      <c r="Y129" s="186"/>
      <c r="Z129" s="186"/>
      <c r="AA129" s="186"/>
      <c r="AB129" s="187"/>
      <c r="AC129" s="222"/>
      <c r="AD129" s="182"/>
      <c r="AE129" s="186"/>
      <c r="AF129" s="186"/>
      <c r="AG129" s="185"/>
      <c r="AH129" s="187"/>
      <c r="AI129" s="182"/>
      <c r="AJ129" s="186"/>
      <c r="AK129" s="187"/>
      <c r="AL129" s="182"/>
      <c r="AM129" s="186"/>
      <c r="AN129" s="186"/>
      <c r="AO129" s="185"/>
      <c r="AP129" s="184"/>
      <c r="AQ129" s="220"/>
      <c r="AR129" s="186"/>
      <c r="AS129" s="197"/>
    </row>
    <row r="130" spans="1:45">
      <c r="A130" s="403">
        <f t="shared" si="4"/>
        <v>1870</v>
      </c>
      <c r="B130" s="217" t="s">
        <v>644</v>
      </c>
      <c r="C130" s="218">
        <f>C131-1</f>
        <v>3</v>
      </c>
      <c r="D130" s="217" t="s">
        <v>1081</v>
      </c>
      <c r="E130" s="168" t="s">
        <v>1566</v>
      </c>
      <c r="F130" s="193">
        <f t="shared" si="6"/>
        <v>11</v>
      </c>
      <c r="G130" s="182"/>
      <c r="H130" s="259"/>
      <c r="I130" s="219"/>
      <c r="J130" s="220"/>
      <c r="K130" s="182"/>
      <c r="L130" s="220"/>
      <c r="M130" s="187"/>
      <c r="N130" s="219"/>
      <c r="O130" s="184"/>
      <c r="P130" s="310"/>
      <c r="Q130" s="182"/>
      <c r="R130" s="183"/>
      <c r="S130" s="182"/>
      <c r="T130" s="187"/>
      <c r="U130" s="222"/>
      <c r="V130" s="182"/>
      <c r="W130" s="185"/>
      <c r="X130" s="186"/>
      <c r="Y130" s="186"/>
      <c r="Z130" s="186"/>
      <c r="AA130" s="186"/>
      <c r="AB130" s="187"/>
      <c r="AC130" s="222"/>
      <c r="AD130" s="182"/>
      <c r="AE130" s="186"/>
      <c r="AF130" s="186"/>
      <c r="AG130" s="185"/>
      <c r="AH130" s="187"/>
      <c r="AI130" s="182"/>
      <c r="AJ130" s="186"/>
      <c r="AK130" s="187"/>
      <c r="AL130" s="182"/>
      <c r="AM130" s="186"/>
      <c r="AN130" s="186"/>
      <c r="AO130" s="185"/>
      <c r="AP130" s="184"/>
      <c r="AQ130" s="220"/>
      <c r="AR130" s="186"/>
      <c r="AS130" s="197"/>
    </row>
    <row r="131" spans="1:45" ht="22.5">
      <c r="A131" s="403">
        <f t="shared" si="4"/>
        <v>1871</v>
      </c>
      <c r="B131" s="217" t="s">
        <v>644</v>
      </c>
      <c r="C131" s="218">
        <f>C132-1</f>
        <v>4</v>
      </c>
      <c r="D131" s="217" t="s">
        <v>1081</v>
      </c>
      <c r="E131" s="167" t="s">
        <v>1604</v>
      </c>
      <c r="F131" s="193">
        <f t="shared" si="6"/>
        <v>12</v>
      </c>
      <c r="G131" s="182"/>
      <c r="H131" s="259"/>
      <c r="I131" s="219"/>
      <c r="J131" s="220"/>
      <c r="K131" s="182"/>
      <c r="L131" s="220"/>
      <c r="M131" s="187"/>
      <c r="N131" s="219"/>
      <c r="O131" s="184"/>
      <c r="P131" s="310"/>
      <c r="Q131" s="182"/>
      <c r="R131" s="183"/>
      <c r="S131" s="182"/>
      <c r="T131" s="187"/>
      <c r="U131" s="222"/>
      <c r="V131" s="182"/>
      <c r="W131" s="185"/>
      <c r="X131" s="186"/>
      <c r="Y131" s="186"/>
      <c r="Z131" s="186"/>
      <c r="AA131" s="186"/>
      <c r="AB131" s="187"/>
      <c r="AC131" s="222"/>
      <c r="AD131" s="182"/>
      <c r="AE131" s="186"/>
      <c r="AF131" s="186"/>
      <c r="AG131" s="185"/>
      <c r="AH131" s="187"/>
      <c r="AI131" s="182"/>
      <c r="AJ131" s="186"/>
      <c r="AK131" s="187"/>
      <c r="AL131" s="182"/>
      <c r="AM131" s="186"/>
      <c r="AN131" s="186"/>
      <c r="AO131" s="185"/>
      <c r="AP131" s="184"/>
      <c r="AQ131" s="220"/>
      <c r="AR131" s="186"/>
      <c r="AS131" s="197"/>
    </row>
    <row r="132" spans="1:45" ht="56.25">
      <c r="A132" s="403">
        <f t="shared" ref="A132:A146" si="8">A133-1</f>
        <v>1872</v>
      </c>
      <c r="B132" s="217" t="s">
        <v>644</v>
      </c>
      <c r="C132" s="218">
        <f t="shared" ref="C132:C146" si="9">C133-1</f>
        <v>5</v>
      </c>
      <c r="D132" s="217" t="s">
        <v>1081</v>
      </c>
      <c r="E132" s="168" t="s">
        <v>1685</v>
      </c>
      <c r="F132" s="193">
        <f t="shared" si="6"/>
        <v>13</v>
      </c>
      <c r="G132" s="182"/>
      <c r="H132" s="259"/>
      <c r="I132" s="219"/>
      <c r="J132" s="220"/>
      <c r="K132" s="182"/>
      <c r="L132" s="220"/>
      <c r="M132" s="187"/>
      <c r="N132" s="219"/>
      <c r="O132" s="184"/>
      <c r="P132" s="310"/>
      <c r="Q132" s="182"/>
      <c r="R132" s="183"/>
      <c r="S132" s="182"/>
      <c r="T132" s="187"/>
      <c r="U132" s="222"/>
      <c r="V132" s="182"/>
      <c r="W132" s="185"/>
      <c r="X132" s="186"/>
      <c r="Y132" s="186"/>
      <c r="Z132" s="186"/>
      <c r="AA132" s="186"/>
      <c r="AB132" s="187"/>
      <c r="AC132" s="222"/>
      <c r="AD132" s="182"/>
      <c r="AE132" s="186"/>
      <c r="AF132" s="186"/>
      <c r="AG132" s="185"/>
      <c r="AH132" s="187"/>
      <c r="AI132" s="182"/>
      <c r="AJ132" s="186"/>
      <c r="AK132" s="187"/>
      <c r="AL132" s="182"/>
      <c r="AM132" s="186"/>
      <c r="AN132" s="186"/>
      <c r="AO132" s="185"/>
      <c r="AP132" s="184"/>
      <c r="AQ132" s="220"/>
      <c r="AR132" s="186"/>
      <c r="AS132" s="197"/>
    </row>
    <row r="133" spans="1:45">
      <c r="A133" s="403">
        <f t="shared" si="8"/>
        <v>1873</v>
      </c>
      <c r="B133" s="217" t="s">
        <v>644</v>
      </c>
      <c r="C133" s="218">
        <f t="shared" si="9"/>
        <v>6</v>
      </c>
      <c r="D133" s="217" t="s">
        <v>1081</v>
      </c>
      <c r="E133" s="167" t="s">
        <v>1452</v>
      </c>
      <c r="F133" s="193">
        <f t="shared" si="6"/>
        <v>14</v>
      </c>
      <c r="G133" s="182"/>
      <c r="H133" s="259"/>
      <c r="I133" s="219"/>
      <c r="J133" s="220"/>
      <c r="K133" s="182"/>
      <c r="L133" s="220"/>
      <c r="M133" s="187"/>
      <c r="N133" s="219"/>
      <c r="O133" s="184"/>
      <c r="P133" s="310"/>
      <c r="Q133" s="182"/>
      <c r="R133" s="183"/>
      <c r="S133" s="182"/>
      <c r="T133" s="187"/>
      <c r="U133" s="222"/>
      <c r="V133" s="182"/>
      <c r="W133" s="185"/>
      <c r="X133" s="186"/>
      <c r="Y133" s="186"/>
      <c r="Z133" s="186"/>
      <c r="AA133" s="186"/>
      <c r="AB133" s="187"/>
      <c r="AC133" s="222"/>
      <c r="AD133" s="182"/>
      <c r="AE133" s="186"/>
      <c r="AF133" s="186"/>
      <c r="AG133" s="185"/>
      <c r="AH133" s="187"/>
      <c r="AI133" s="182"/>
      <c r="AJ133" s="186"/>
      <c r="AK133" s="187"/>
      <c r="AL133" s="182"/>
      <c r="AM133" s="186"/>
      <c r="AN133" s="186"/>
      <c r="AO133" s="185"/>
      <c r="AP133" s="184"/>
      <c r="AQ133" s="220"/>
      <c r="AR133" s="186"/>
      <c r="AS133" s="197"/>
    </row>
    <row r="134" spans="1:45" ht="45">
      <c r="A134" s="403">
        <f t="shared" si="8"/>
        <v>1874</v>
      </c>
      <c r="B134" s="217" t="s">
        <v>644</v>
      </c>
      <c r="C134" s="218">
        <f t="shared" si="9"/>
        <v>7</v>
      </c>
      <c r="D134" s="217" t="s">
        <v>1081</v>
      </c>
      <c r="E134" s="168" t="s">
        <v>1684</v>
      </c>
      <c r="F134" s="193">
        <f t="shared" si="6"/>
        <v>15</v>
      </c>
      <c r="G134" s="182"/>
      <c r="H134" s="259"/>
      <c r="I134" s="219"/>
      <c r="J134" s="220"/>
      <c r="K134" s="182"/>
      <c r="L134" s="220"/>
      <c r="M134" s="187"/>
      <c r="N134" s="219"/>
      <c r="O134" s="184"/>
      <c r="P134" s="310"/>
      <c r="Q134" s="182"/>
      <c r="R134" s="183"/>
      <c r="S134" s="182"/>
      <c r="T134" s="187"/>
      <c r="U134" s="222"/>
      <c r="V134" s="182"/>
      <c r="W134" s="185"/>
      <c r="X134" s="186"/>
      <c r="Y134" s="186"/>
      <c r="Z134" s="186"/>
      <c r="AA134" s="186"/>
      <c r="AB134" s="187"/>
      <c r="AC134" s="222"/>
      <c r="AD134" s="182"/>
      <c r="AE134" s="186"/>
      <c r="AF134" s="186"/>
      <c r="AG134" s="185"/>
      <c r="AH134" s="187"/>
      <c r="AI134" s="182"/>
      <c r="AJ134" s="186"/>
      <c r="AK134" s="187"/>
      <c r="AL134" s="182"/>
      <c r="AM134" s="186"/>
      <c r="AN134" s="186"/>
      <c r="AO134" s="185"/>
      <c r="AP134" s="184"/>
      <c r="AQ134" s="220"/>
      <c r="AR134" s="186"/>
      <c r="AS134" s="197"/>
    </row>
    <row r="135" spans="1:45">
      <c r="A135" s="403">
        <f t="shared" si="8"/>
        <v>1875</v>
      </c>
      <c r="B135" s="217" t="s">
        <v>644</v>
      </c>
      <c r="C135" s="218">
        <f t="shared" si="9"/>
        <v>8</v>
      </c>
      <c r="D135" s="217" t="s">
        <v>1081</v>
      </c>
      <c r="E135" s="167" t="s">
        <v>1573</v>
      </c>
      <c r="F135" s="193">
        <f t="shared" si="6"/>
        <v>16</v>
      </c>
      <c r="G135" s="182"/>
      <c r="H135" s="259"/>
      <c r="I135" s="219"/>
      <c r="J135" s="220"/>
      <c r="K135" s="182"/>
      <c r="L135" s="220"/>
      <c r="M135" s="187"/>
      <c r="N135" s="219"/>
      <c r="O135" s="184"/>
      <c r="P135" s="310"/>
      <c r="Q135" s="182"/>
      <c r="R135" s="183"/>
      <c r="S135" s="182"/>
      <c r="T135" s="187"/>
      <c r="U135" s="222"/>
      <c r="V135" s="182"/>
      <c r="W135" s="185"/>
      <c r="X135" s="186"/>
      <c r="Y135" s="186"/>
      <c r="Z135" s="186"/>
      <c r="AA135" s="186"/>
      <c r="AB135" s="187"/>
      <c r="AC135" s="222"/>
      <c r="AD135" s="182"/>
      <c r="AE135" s="186"/>
      <c r="AF135" s="186"/>
      <c r="AG135" s="185"/>
      <c r="AH135" s="187"/>
      <c r="AI135" s="182"/>
      <c r="AJ135" s="186"/>
      <c r="AK135" s="187"/>
      <c r="AL135" s="182"/>
      <c r="AM135" s="186"/>
      <c r="AN135" s="186"/>
      <c r="AO135" s="185"/>
      <c r="AP135" s="184"/>
      <c r="AQ135" s="220"/>
      <c r="AR135" s="186"/>
      <c r="AS135" s="197"/>
    </row>
    <row r="136" spans="1:45">
      <c r="A136" s="403">
        <f t="shared" si="8"/>
        <v>1876</v>
      </c>
      <c r="B136" s="217" t="s">
        <v>644</v>
      </c>
      <c r="C136" s="218">
        <f t="shared" si="9"/>
        <v>9</v>
      </c>
      <c r="D136" s="217" t="s">
        <v>1081</v>
      </c>
      <c r="E136" s="168" t="s">
        <v>1565</v>
      </c>
      <c r="F136" s="193">
        <f t="shared" si="6"/>
        <v>17</v>
      </c>
      <c r="G136" s="182"/>
      <c r="H136" s="259"/>
      <c r="I136" s="219"/>
      <c r="J136" s="220"/>
      <c r="K136" s="182"/>
      <c r="L136" s="220"/>
      <c r="M136" s="187"/>
      <c r="N136" s="219"/>
      <c r="O136" s="184"/>
      <c r="P136" s="310"/>
      <c r="Q136" s="182"/>
      <c r="R136" s="183"/>
      <c r="S136" s="182"/>
      <c r="T136" s="187"/>
      <c r="U136" s="222"/>
      <c r="V136" s="182"/>
      <c r="W136" s="185"/>
      <c r="X136" s="186"/>
      <c r="Y136" s="186"/>
      <c r="Z136" s="186"/>
      <c r="AA136" s="186"/>
      <c r="AB136" s="187"/>
      <c r="AC136" s="222"/>
      <c r="AD136" s="182"/>
      <c r="AE136" s="186"/>
      <c r="AF136" s="186"/>
      <c r="AG136" s="185"/>
      <c r="AH136" s="187"/>
      <c r="AI136" s="182"/>
      <c r="AJ136" s="186"/>
      <c r="AK136" s="187"/>
      <c r="AL136" s="182"/>
      <c r="AM136" s="186"/>
      <c r="AN136" s="186"/>
      <c r="AO136" s="185"/>
      <c r="AP136" s="184"/>
      <c r="AQ136" s="220"/>
      <c r="AR136" s="186"/>
      <c r="AS136" s="197"/>
    </row>
    <row r="137" spans="1:45" ht="22.5">
      <c r="A137" s="403">
        <f t="shared" si="8"/>
        <v>1877</v>
      </c>
      <c r="B137" s="217" t="s">
        <v>644</v>
      </c>
      <c r="C137" s="218">
        <f t="shared" si="9"/>
        <v>10</v>
      </c>
      <c r="D137" s="217" t="s">
        <v>1081</v>
      </c>
      <c r="E137" s="167" t="s">
        <v>1574</v>
      </c>
      <c r="F137" s="193">
        <f t="shared" si="6"/>
        <v>18</v>
      </c>
      <c r="G137" s="182"/>
      <c r="H137" s="259"/>
      <c r="I137" s="219"/>
      <c r="J137" s="220"/>
      <c r="K137" s="182"/>
      <c r="L137" s="220"/>
      <c r="M137" s="187"/>
      <c r="N137" s="219"/>
      <c r="O137" s="184"/>
      <c r="P137" s="310"/>
      <c r="Q137" s="182"/>
      <c r="R137" s="183"/>
      <c r="S137" s="182"/>
      <c r="T137" s="187"/>
      <c r="U137" s="222"/>
      <c r="V137" s="182"/>
      <c r="W137" s="185"/>
      <c r="X137" s="186"/>
      <c r="Y137" s="186"/>
      <c r="Z137" s="186"/>
      <c r="AA137" s="186"/>
      <c r="AB137" s="187"/>
      <c r="AC137" s="222"/>
      <c r="AD137" s="182"/>
      <c r="AE137" s="186"/>
      <c r="AF137" s="186"/>
      <c r="AG137" s="185"/>
      <c r="AH137" s="187"/>
      <c r="AI137" s="182"/>
      <c r="AJ137" s="186"/>
      <c r="AK137" s="187"/>
      <c r="AL137" s="182"/>
      <c r="AM137" s="186"/>
      <c r="AN137" s="186"/>
      <c r="AO137" s="185"/>
      <c r="AP137" s="184"/>
      <c r="AQ137" s="220"/>
      <c r="AR137" s="186"/>
      <c r="AS137" s="197"/>
    </row>
    <row r="138" spans="1:45" ht="33.75">
      <c r="A138" s="403">
        <f t="shared" si="8"/>
        <v>1878</v>
      </c>
      <c r="B138" s="217" t="s">
        <v>644</v>
      </c>
      <c r="C138" s="218">
        <f t="shared" si="9"/>
        <v>11</v>
      </c>
      <c r="D138" s="217" t="s">
        <v>1081</v>
      </c>
      <c r="E138" s="168" t="s">
        <v>1619</v>
      </c>
      <c r="F138" s="193">
        <f t="shared" si="6"/>
        <v>19</v>
      </c>
      <c r="G138" s="182"/>
      <c r="H138" s="259"/>
      <c r="I138" s="219"/>
      <c r="J138" s="220"/>
      <c r="K138" s="182"/>
      <c r="L138" s="220"/>
      <c r="M138" s="187"/>
      <c r="N138" s="219"/>
      <c r="O138" s="184"/>
      <c r="P138" s="310"/>
      <c r="Q138" s="182"/>
      <c r="R138" s="183"/>
      <c r="S138" s="182"/>
      <c r="T138" s="187"/>
      <c r="U138" s="222"/>
      <c r="V138" s="182"/>
      <c r="W138" s="185"/>
      <c r="X138" s="186"/>
      <c r="Y138" s="186"/>
      <c r="Z138" s="186"/>
      <c r="AA138" s="186"/>
      <c r="AB138" s="187"/>
      <c r="AC138" s="222"/>
      <c r="AD138" s="182"/>
      <c r="AE138" s="186"/>
      <c r="AF138" s="186"/>
      <c r="AG138" s="185"/>
      <c r="AH138" s="187"/>
      <c r="AI138" s="182"/>
      <c r="AJ138" s="186"/>
      <c r="AK138" s="187"/>
      <c r="AL138" s="182"/>
      <c r="AM138" s="186"/>
      <c r="AN138" s="186"/>
      <c r="AO138" s="185"/>
      <c r="AP138" s="184"/>
      <c r="AQ138" s="220"/>
      <c r="AR138" s="186"/>
      <c r="AS138" s="197"/>
    </row>
    <row r="139" spans="1:45">
      <c r="A139" s="403">
        <f t="shared" si="8"/>
        <v>1879</v>
      </c>
      <c r="B139" s="217" t="s">
        <v>644</v>
      </c>
      <c r="C139" s="218">
        <f t="shared" si="9"/>
        <v>12</v>
      </c>
      <c r="D139" s="217" t="s">
        <v>1081</v>
      </c>
      <c r="E139" s="167" t="s">
        <v>1453</v>
      </c>
      <c r="F139" s="193">
        <f t="shared" si="6"/>
        <v>20</v>
      </c>
      <c r="G139" s="182"/>
      <c r="H139" s="259"/>
      <c r="I139" s="219"/>
      <c r="J139" s="220"/>
      <c r="K139" s="182"/>
      <c r="L139" s="220"/>
      <c r="M139" s="187"/>
      <c r="N139" s="219"/>
      <c r="O139" s="184"/>
      <c r="P139" s="310"/>
      <c r="Q139" s="182"/>
      <c r="R139" s="183"/>
      <c r="S139" s="182"/>
      <c r="T139" s="187"/>
      <c r="U139" s="222"/>
      <c r="V139" s="182"/>
      <c r="W139" s="185"/>
      <c r="X139" s="186"/>
      <c r="Y139" s="186"/>
      <c r="Z139" s="186"/>
      <c r="AA139" s="186"/>
      <c r="AB139" s="187"/>
      <c r="AC139" s="222"/>
      <c r="AD139" s="182"/>
      <c r="AE139" s="186"/>
      <c r="AF139" s="186"/>
      <c r="AG139" s="185"/>
      <c r="AH139" s="187"/>
      <c r="AI139" s="182"/>
      <c r="AJ139" s="186"/>
      <c r="AK139" s="187"/>
      <c r="AL139" s="182"/>
      <c r="AM139" s="186"/>
      <c r="AN139" s="186"/>
      <c r="AO139" s="185"/>
      <c r="AP139" s="184"/>
      <c r="AQ139" s="220"/>
      <c r="AR139" s="186"/>
      <c r="AS139" s="197"/>
    </row>
    <row r="140" spans="1:45" ht="22.5">
      <c r="A140" s="403">
        <f t="shared" si="8"/>
        <v>1880</v>
      </c>
      <c r="B140" s="217" t="s">
        <v>644</v>
      </c>
      <c r="C140" s="218">
        <f t="shared" si="9"/>
        <v>13</v>
      </c>
      <c r="D140" s="217" t="s">
        <v>1081</v>
      </c>
      <c r="E140" s="168" t="s">
        <v>1564</v>
      </c>
      <c r="F140" s="193">
        <f t="shared" si="6"/>
        <v>21</v>
      </c>
      <c r="G140" s="182"/>
      <c r="H140" s="259"/>
      <c r="I140" s="219"/>
      <c r="J140" s="220"/>
      <c r="K140" s="182"/>
      <c r="L140" s="220"/>
      <c r="M140" s="187"/>
      <c r="N140" s="219"/>
      <c r="O140" s="184"/>
      <c r="P140" s="310"/>
      <c r="Q140" s="182"/>
      <c r="R140" s="183"/>
      <c r="S140" s="182"/>
      <c r="T140" s="187"/>
      <c r="U140" s="222"/>
      <c r="V140" s="182"/>
      <c r="W140" s="185"/>
      <c r="X140" s="186"/>
      <c r="Y140" s="186"/>
      <c r="Z140" s="186"/>
      <c r="AA140" s="186"/>
      <c r="AB140" s="187"/>
      <c r="AC140" s="222"/>
      <c r="AD140" s="182"/>
      <c r="AE140" s="186"/>
      <c r="AF140" s="186"/>
      <c r="AG140" s="185"/>
      <c r="AH140" s="187"/>
      <c r="AI140" s="182"/>
      <c r="AJ140" s="186"/>
      <c r="AK140" s="187"/>
      <c r="AL140" s="182"/>
      <c r="AM140" s="186"/>
      <c r="AN140" s="186"/>
      <c r="AO140" s="185"/>
      <c r="AP140" s="184"/>
      <c r="AQ140" s="220"/>
      <c r="AR140" s="186"/>
      <c r="AS140" s="197"/>
    </row>
    <row r="141" spans="1:45">
      <c r="A141" s="403">
        <f t="shared" si="8"/>
        <v>1881</v>
      </c>
      <c r="B141" s="217" t="s">
        <v>644</v>
      </c>
      <c r="C141" s="218">
        <f t="shared" si="9"/>
        <v>14</v>
      </c>
      <c r="D141" s="217" t="s">
        <v>1081</v>
      </c>
      <c r="E141" s="167" t="s">
        <v>1542</v>
      </c>
      <c r="F141" s="193">
        <f t="shared" si="6"/>
        <v>22</v>
      </c>
      <c r="G141" s="182"/>
      <c r="H141" s="259"/>
      <c r="I141" s="219"/>
      <c r="J141" s="220"/>
      <c r="K141" s="182"/>
      <c r="L141" s="220"/>
      <c r="M141" s="187"/>
      <c r="N141" s="219"/>
      <c r="O141" s="184"/>
      <c r="P141" s="310"/>
      <c r="Q141" s="182"/>
      <c r="R141" s="183"/>
      <c r="S141" s="182"/>
      <c r="T141" s="187"/>
      <c r="U141" s="222"/>
      <c r="V141" s="182"/>
      <c r="W141" s="185"/>
      <c r="X141" s="186"/>
      <c r="Y141" s="186"/>
      <c r="Z141" s="186"/>
      <c r="AA141" s="186"/>
      <c r="AB141" s="187"/>
      <c r="AC141" s="222"/>
      <c r="AD141" s="182"/>
      <c r="AE141" s="186"/>
      <c r="AF141" s="186"/>
      <c r="AG141" s="185"/>
      <c r="AH141" s="187"/>
      <c r="AI141" s="182"/>
      <c r="AJ141" s="186"/>
      <c r="AK141" s="187"/>
      <c r="AL141" s="182"/>
      <c r="AM141" s="186"/>
      <c r="AN141" s="186"/>
      <c r="AO141" s="185"/>
      <c r="AP141" s="184"/>
      <c r="AQ141" s="220"/>
      <c r="AR141" s="186"/>
      <c r="AS141" s="197"/>
    </row>
    <row r="142" spans="1:45">
      <c r="A142" s="403">
        <f t="shared" si="8"/>
        <v>1882</v>
      </c>
      <c r="B142" s="217" t="s">
        <v>644</v>
      </c>
      <c r="C142" s="218">
        <f t="shared" si="9"/>
        <v>15</v>
      </c>
      <c r="D142" s="217" t="s">
        <v>1081</v>
      </c>
      <c r="E142" s="168" t="s">
        <v>1563</v>
      </c>
      <c r="F142" s="193">
        <f t="shared" si="6"/>
        <v>23</v>
      </c>
      <c r="G142" s="182"/>
      <c r="H142" s="259"/>
      <c r="I142" s="219"/>
      <c r="J142" s="220"/>
      <c r="K142" s="182"/>
      <c r="L142" s="220"/>
      <c r="M142" s="187"/>
      <c r="N142" s="219"/>
      <c r="O142" s="184"/>
      <c r="P142" s="310"/>
      <c r="Q142" s="182"/>
      <c r="R142" s="183"/>
      <c r="S142" s="182"/>
      <c r="T142" s="187"/>
      <c r="U142" s="222"/>
      <c r="V142" s="182"/>
      <c r="W142" s="185"/>
      <c r="X142" s="186"/>
      <c r="Y142" s="186"/>
      <c r="Z142" s="186"/>
      <c r="AA142" s="186"/>
      <c r="AB142" s="187"/>
      <c r="AC142" s="222"/>
      <c r="AD142" s="182"/>
      <c r="AE142" s="186"/>
      <c r="AF142" s="186"/>
      <c r="AG142" s="185"/>
      <c r="AH142" s="187"/>
      <c r="AI142" s="182"/>
      <c r="AJ142" s="186"/>
      <c r="AK142" s="187"/>
      <c r="AL142" s="182"/>
      <c r="AM142" s="186"/>
      <c r="AN142" s="186"/>
      <c r="AO142" s="185"/>
      <c r="AP142" s="184"/>
      <c r="AQ142" s="220"/>
      <c r="AR142" s="186"/>
      <c r="AS142" s="197"/>
    </row>
    <row r="143" spans="1:45">
      <c r="A143" s="403">
        <f t="shared" si="8"/>
        <v>1883</v>
      </c>
      <c r="B143" s="217" t="s">
        <v>644</v>
      </c>
      <c r="C143" s="218">
        <f t="shared" si="9"/>
        <v>16</v>
      </c>
      <c r="D143" s="217" t="s">
        <v>1081</v>
      </c>
      <c r="E143" s="167" t="s">
        <v>1575</v>
      </c>
      <c r="F143" s="193">
        <f t="shared" si="6"/>
        <v>24</v>
      </c>
      <c r="G143" s="182"/>
      <c r="H143" s="259"/>
      <c r="I143" s="219"/>
      <c r="J143" s="220"/>
      <c r="K143" s="182"/>
      <c r="L143" s="220"/>
      <c r="M143" s="187"/>
      <c r="N143" s="219"/>
      <c r="O143" s="184"/>
      <c r="P143" s="310"/>
      <c r="Q143" s="182"/>
      <c r="R143" s="183"/>
      <c r="S143" s="182"/>
      <c r="T143" s="187"/>
      <c r="U143" s="222"/>
      <c r="V143" s="182"/>
      <c r="W143" s="185"/>
      <c r="X143" s="186"/>
      <c r="Y143" s="186"/>
      <c r="Z143" s="186"/>
      <c r="AA143" s="186"/>
      <c r="AB143" s="187"/>
      <c r="AC143" s="222"/>
      <c r="AD143" s="182"/>
      <c r="AE143" s="186"/>
      <c r="AF143" s="186"/>
      <c r="AG143" s="185"/>
      <c r="AH143" s="187"/>
      <c r="AI143" s="182"/>
      <c r="AJ143" s="186"/>
      <c r="AK143" s="187"/>
      <c r="AL143" s="182"/>
      <c r="AM143" s="186"/>
      <c r="AN143" s="186"/>
      <c r="AO143" s="185"/>
      <c r="AP143" s="184"/>
      <c r="AQ143" s="220"/>
      <c r="AR143" s="186"/>
      <c r="AS143" s="197"/>
    </row>
    <row r="144" spans="1:45">
      <c r="A144" s="403">
        <f t="shared" si="8"/>
        <v>1884</v>
      </c>
      <c r="B144" s="217" t="s">
        <v>644</v>
      </c>
      <c r="C144" s="218">
        <f t="shared" si="9"/>
        <v>17</v>
      </c>
      <c r="D144" s="217" t="s">
        <v>1081</v>
      </c>
      <c r="E144" s="168" t="s">
        <v>1576</v>
      </c>
      <c r="F144" s="193">
        <f t="shared" si="6"/>
        <v>25</v>
      </c>
      <c r="G144" s="182"/>
      <c r="H144" s="259"/>
      <c r="I144" s="219"/>
      <c r="J144" s="220"/>
      <c r="K144" s="182"/>
      <c r="L144" s="220"/>
      <c r="M144" s="187"/>
      <c r="N144" s="219"/>
      <c r="O144" s="184"/>
      <c r="P144" s="310"/>
      <c r="Q144" s="182"/>
      <c r="R144" s="183"/>
      <c r="S144" s="182"/>
      <c r="T144" s="187"/>
      <c r="U144" s="222"/>
      <c r="V144" s="182"/>
      <c r="W144" s="185"/>
      <c r="X144" s="186"/>
      <c r="Y144" s="186"/>
      <c r="Z144" s="186"/>
      <c r="AA144" s="186"/>
      <c r="AB144" s="187"/>
      <c r="AC144" s="222"/>
      <c r="AD144" s="182"/>
      <c r="AE144" s="186"/>
      <c r="AF144" s="186"/>
      <c r="AG144" s="185"/>
      <c r="AH144" s="187"/>
      <c r="AI144" s="182"/>
      <c r="AJ144" s="186"/>
      <c r="AK144" s="187"/>
      <c r="AL144" s="182"/>
      <c r="AM144" s="186"/>
      <c r="AN144" s="186"/>
      <c r="AO144" s="185"/>
      <c r="AP144" s="184"/>
      <c r="AQ144" s="220"/>
      <c r="AR144" s="186"/>
      <c r="AS144" s="197"/>
    </row>
    <row r="145" spans="1:45">
      <c r="A145" s="403">
        <f t="shared" si="8"/>
        <v>1885</v>
      </c>
      <c r="B145" s="217" t="s">
        <v>644</v>
      </c>
      <c r="C145" s="218">
        <f t="shared" si="9"/>
        <v>18</v>
      </c>
      <c r="D145" s="217" t="s">
        <v>1081</v>
      </c>
      <c r="E145" s="167" t="s">
        <v>1578</v>
      </c>
      <c r="F145" s="193">
        <f t="shared" si="6"/>
        <v>26</v>
      </c>
      <c r="G145" s="182"/>
      <c r="H145" s="259"/>
      <c r="I145" s="219"/>
      <c r="J145" s="220"/>
      <c r="K145" s="182"/>
      <c r="L145" s="220"/>
      <c r="M145" s="187"/>
      <c r="N145" s="219"/>
      <c r="O145" s="184"/>
      <c r="P145" s="310"/>
      <c r="Q145" s="182"/>
      <c r="R145" s="183"/>
      <c r="S145" s="182"/>
      <c r="T145" s="187"/>
      <c r="U145" s="222"/>
      <c r="V145" s="182"/>
      <c r="W145" s="185"/>
      <c r="X145" s="186"/>
      <c r="Y145" s="186"/>
      <c r="Z145" s="186"/>
      <c r="AA145" s="186"/>
      <c r="AB145" s="187"/>
      <c r="AC145" s="222"/>
      <c r="AD145" s="182"/>
      <c r="AE145" s="186"/>
      <c r="AF145" s="186"/>
      <c r="AG145" s="185"/>
      <c r="AH145" s="187"/>
      <c r="AI145" s="182"/>
      <c r="AJ145" s="186"/>
      <c r="AK145" s="187"/>
      <c r="AL145" s="182"/>
      <c r="AM145" s="186"/>
      <c r="AN145" s="186"/>
      <c r="AO145" s="185"/>
      <c r="AP145" s="184"/>
      <c r="AQ145" s="220"/>
      <c r="AR145" s="186"/>
      <c r="AS145" s="197"/>
    </row>
    <row r="146" spans="1:45" ht="33.75">
      <c r="A146" s="403">
        <f t="shared" si="8"/>
        <v>1886</v>
      </c>
      <c r="B146" s="217" t="s">
        <v>644</v>
      </c>
      <c r="C146" s="218">
        <f t="shared" si="9"/>
        <v>19</v>
      </c>
      <c r="D146" s="217" t="s">
        <v>1081</v>
      </c>
      <c r="E146" s="168" t="s">
        <v>1579</v>
      </c>
      <c r="F146" s="193">
        <f t="shared" si="6"/>
        <v>27</v>
      </c>
      <c r="G146" s="182"/>
      <c r="H146" s="259"/>
      <c r="I146" s="219"/>
      <c r="J146" s="220"/>
      <c r="K146" s="182"/>
      <c r="L146" s="220"/>
      <c r="M146" s="187"/>
      <c r="N146" s="219"/>
      <c r="O146" s="184"/>
      <c r="P146" s="310"/>
      <c r="Q146" s="182"/>
      <c r="R146" s="183"/>
      <c r="S146" s="182"/>
      <c r="T146" s="187"/>
      <c r="U146" s="222"/>
      <c r="V146" s="182"/>
      <c r="W146" s="185"/>
      <c r="X146" s="186"/>
      <c r="Y146" s="186"/>
      <c r="Z146" s="186"/>
      <c r="AA146" s="186"/>
      <c r="AB146" s="187"/>
      <c r="AC146" s="222"/>
      <c r="AD146" s="182"/>
      <c r="AE146" s="186"/>
      <c r="AF146" s="186"/>
      <c r="AG146" s="185"/>
      <c r="AH146" s="187"/>
      <c r="AI146" s="182"/>
      <c r="AJ146" s="186"/>
      <c r="AK146" s="187"/>
      <c r="AL146" s="182"/>
      <c r="AM146" s="186"/>
      <c r="AN146" s="186"/>
      <c r="AO146" s="185"/>
      <c r="AP146" s="184"/>
      <c r="AQ146" s="220"/>
      <c r="AR146" s="186"/>
      <c r="AS146" s="197"/>
    </row>
    <row r="147" spans="1:45" ht="33.75">
      <c r="A147" s="403">
        <f>A148-1</f>
        <v>1887</v>
      </c>
      <c r="B147" s="217" t="s">
        <v>644</v>
      </c>
      <c r="C147" s="218">
        <f>C148-1</f>
        <v>20</v>
      </c>
      <c r="D147" s="217" t="s">
        <v>1081</v>
      </c>
      <c r="E147" s="167" t="s">
        <v>1577</v>
      </c>
      <c r="F147" s="193">
        <f t="shared" si="6"/>
        <v>28</v>
      </c>
      <c r="G147" s="182"/>
      <c r="H147" s="259"/>
      <c r="I147" s="219"/>
      <c r="J147" s="220"/>
      <c r="K147" s="182"/>
      <c r="L147" s="220"/>
      <c r="M147" s="187"/>
      <c r="N147" s="219"/>
      <c r="O147" s="184"/>
      <c r="P147" s="310"/>
      <c r="Q147" s="182"/>
      <c r="R147" s="183"/>
      <c r="S147" s="182"/>
      <c r="T147" s="187"/>
      <c r="U147" s="222"/>
      <c r="V147" s="182"/>
      <c r="W147" s="185"/>
      <c r="X147" s="186"/>
      <c r="Y147" s="186"/>
      <c r="Z147" s="186"/>
      <c r="AA147" s="186"/>
      <c r="AB147" s="187"/>
      <c r="AC147" s="222"/>
      <c r="AD147" s="182"/>
      <c r="AE147" s="186"/>
      <c r="AF147" s="186"/>
      <c r="AG147" s="185"/>
      <c r="AH147" s="187"/>
      <c r="AI147" s="182"/>
      <c r="AJ147" s="186"/>
      <c r="AK147" s="187"/>
      <c r="AL147" s="182"/>
      <c r="AM147" s="186"/>
      <c r="AN147" s="186"/>
      <c r="AO147" s="185"/>
      <c r="AP147" s="184"/>
      <c r="AQ147" s="220"/>
      <c r="AR147" s="186"/>
      <c r="AS147" s="197"/>
    </row>
    <row r="148" spans="1:45" ht="33.75">
      <c r="A148" s="403">
        <f>A149-1</f>
        <v>1888</v>
      </c>
      <c r="B148" s="217" t="s">
        <v>644</v>
      </c>
      <c r="C148" s="218">
        <f>C149-1</f>
        <v>21</v>
      </c>
      <c r="D148" s="217" t="s">
        <v>1081</v>
      </c>
      <c r="E148" s="168" t="s">
        <v>1580</v>
      </c>
      <c r="F148" s="193">
        <f t="shared" si="6"/>
        <v>29</v>
      </c>
      <c r="G148" s="182"/>
      <c r="H148" s="259"/>
      <c r="I148" s="219"/>
      <c r="J148" s="220"/>
      <c r="K148" s="182"/>
      <c r="L148" s="220"/>
      <c r="M148" s="187"/>
      <c r="N148" s="219"/>
      <c r="O148" s="184"/>
      <c r="P148" s="310"/>
      <c r="Q148" s="182"/>
      <c r="R148" s="183"/>
      <c r="S148" s="182"/>
      <c r="T148" s="187"/>
      <c r="U148" s="222"/>
      <c r="V148" s="182"/>
      <c r="W148" s="185"/>
      <c r="X148" s="186"/>
      <c r="Y148" s="186"/>
      <c r="Z148" s="186"/>
      <c r="AA148" s="186"/>
      <c r="AB148" s="187"/>
      <c r="AC148" s="222"/>
      <c r="AD148" s="182"/>
      <c r="AE148" s="186"/>
      <c r="AF148" s="186"/>
      <c r="AG148" s="185"/>
      <c r="AH148" s="187"/>
      <c r="AI148" s="182"/>
      <c r="AJ148" s="186"/>
      <c r="AK148" s="187"/>
      <c r="AL148" s="182"/>
      <c r="AM148" s="186"/>
      <c r="AN148" s="186"/>
      <c r="AO148" s="185"/>
      <c r="AP148" s="184"/>
      <c r="AQ148" s="220"/>
      <c r="AR148" s="186"/>
      <c r="AS148" s="197"/>
    </row>
    <row r="149" spans="1:45" ht="67.5">
      <c r="A149" s="403">
        <v>1889</v>
      </c>
      <c r="B149" s="217" t="s">
        <v>644</v>
      </c>
      <c r="C149" s="218">
        <v>22</v>
      </c>
      <c r="D149" s="217" t="s">
        <v>1081</v>
      </c>
      <c r="E149" s="170" t="s">
        <v>1687</v>
      </c>
      <c r="F149" s="193">
        <f t="shared" si="6"/>
        <v>30</v>
      </c>
      <c r="G149" s="252" t="s">
        <v>1640</v>
      </c>
      <c r="H149" s="259"/>
      <c r="I149" s="219"/>
      <c r="J149" s="220"/>
      <c r="K149" s="182"/>
      <c r="L149" s="220"/>
      <c r="M149" s="187"/>
      <c r="N149" s="219"/>
      <c r="O149" s="184"/>
      <c r="P149" s="310"/>
      <c r="Q149" s="253"/>
      <c r="R149" s="183"/>
      <c r="S149" s="182"/>
      <c r="T149" s="187"/>
      <c r="U149" s="222"/>
      <c r="V149" s="182"/>
      <c r="W149" s="185"/>
      <c r="X149" s="186"/>
      <c r="Y149" s="186"/>
      <c r="Z149" s="186"/>
      <c r="AA149" s="186"/>
      <c r="AB149" s="187"/>
      <c r="AC149" s="222"/>
      <c r="AD149" s="182"/>
      <c r="AE149" s="186"/>
      <c r="AF149" s="186"/>
      <c r="AG149" s="185"/>
      <c r="AH149" s="187"/>
      <c r="AI149" s="182"/>
      <c r="AJ149" s="186"/>
      <c r="AK149" s="187"/>
      <c r="AL149" s="182"/>
      <c r="AM149" s="186"/>
      <c r="AN149" s="186"/>
      <c r="AO149" s="185"/>
      <c r="AP149" s="184"/>
      <c r="AQ149" s="220"/>
      <c r="AR149" s="186"/>
      <c r="AS149" s="197"/>
    </row>
    <row r="150" spans="1:45" ht="22.5">
      <c r="A150" s="403">
        <f t="shared" ref="A150:A220" si="10">A149+1</f>
        <v>1890</v>
      </c>
      <c r="B150" s="217" t="s">
        <v>644</v>
      </c>
      <c r="C150" s="218">
        <f>C149+1</f>
        <v>23</v>
      </c>
      <c r="D150" s="217" t="s">
        <v>1081</v>
      </c>
      <c r="E150" s="168" t="s">
        <v>1583</v>
      </c>
      <c r="F150" s="193">
        <f t="shared" si="6"/>
        <v>31</v>
      </c>
      <c r="G150" s="253">
        <v>1</v>
      </c>
      <c r="H150" s="259"/>
      <c r="I150" s="219"/>
      <c r="J150" s="220"/>
      <c r="K150" s="182"/>
      <c r="L150" s="220"/>
      <c r="M150" s="187"/>
      <c r="N150" s="219"/>
      <c r="O150" s="184"/>
      <c r="P150" s="310"/>
      <c r="Q150" s="253"/>
      <c r="R150" s="183"/>
      <c r="S150" s="182"/>
      <c r="T150" s="187"/>
      <c r="U150" s="222"/>
      <c r="V150" s="182"/>
      <c r="W150" s="185"/>
      <c r="X150" s="186"/>
      <c r="Y150" s="186"/>
      <c r="Z150" s="186"/>
      <c r="AA150" s="186"/>
      <c r="AB150" s="187"/>
      <c r="AC150" s="222"/>
      <c r="AD150" s="182"/>
      <c r="AE150" s="186"/>
      <c r="AF150" s="186"/>
      <c r="AG150" s="185"/>
      <c r="AH150" s="187"/>
      <c r="AI150" s="182"/>
      <c r="AJ150" s="186"/>
      <c r="AK150" s="187"/>
      <c r="AL150" s="182"/>
      <c r="AM150" s="186"/>
      <c r="AN150" s="186"/>
      <c r="AO150" s="185"/>
      <c r="AP150" s="184"/>
      <c r="AQ150" s="220"/>
      <c r="AR150" s="186"/>
      <c r="AS150" s="197"/>
    </row>
    <row r="151" spans="1:45">
      <c r="A151" s="403">
        <f t="shared" si="10"/>
        <v>1891</v>
      </c>
      <c r="B151" s="217" t="s">
        <v>644</v>
      </c>
      <c r="C151" s="218">
        <f>C150+1</f>
        <v>24</v>
      </c>
      <c r="D151" s="217" t="s">
        <v>1081</v>
      </c>
      <c r="E151" s="170" t="s">
        <v>1585</v>
      </c>
      <c r="F151" s="193">
        <f t="shared" si="6"/>
        <v>32</v>
      </c>
      <c r="G151" s="253">
        <f t="shared" ref="G151:G214" si="11">G150+1</f>
        <v>2</v>
      </c>
      <c r="H151" s="259"/>
      <c r="I151" s="219"/>
      <c r="J151" s="220"/>
      <c r="K151" s="182"/>
      <c r="L151" s="220"/>
      <c r="M151" s="187"/>
      <c r="N151" s="219"/>
      <c r="O151" s="184"/>
      <c r="P151" s="310"/>
      <c r="Q151" s="253"/>
      <c r="R151" s="183"/>
      <c r="S151" s="182"/>
      <c r="T151" s="187"/>
      <c r="U151" s="222"/>
      <c r="V151" s="182"/>
      <c r="W151" s="185"/>
      <c r="X151" s="186"/>
      <c r="Y151" s="186"/>
      <c r="Z151" s="186"/>
      <c r="AA151" s="186"/>
      <c r="AB151" s="187"/>
      <c r="AC151" s="222"/>
      <c r="AD151" s="182"/>
      <c r="AE151" s="186"/>
      <c r="AF151" s="186"/>
      <c r="AG151" s="185"/>
      <c r="AH151" s="187"/>
      <c r="AI151" s="182"/>
      <c r="AJ151" s="186"/>
      <c r="AK151" s="187"/>
      <c r="AL151" s="182"/>
      <c r="AM151" s="186"/>
      <c r="AN151" s="186"/>
      <c r="AO151" s="185"/>
      <c r="AP151" s="184"/>
      <c r="AQ151" s="220"/>
      <c r="AR151" s="186"/>
      <c r="AS151" s="197"/>
    </row>
    <row r="152" spans="1:45">
      <c r="A152" s="403">
        <f t="shared" si="10"/>
        <v>1892</v>
      </c>
      <c r="B152" s="217" t="s">
        <v>644</v>
      </c>
      <c r="C152" s="218">
        <f>C151+1</f>
        <v>25</v>
      </c>
      <c r="D152" s="217" t="s">
        <v>1081</v>
      </c>
      <c r="E152" s="168" t="s">
        <v>1584</v>
      </c>
      <c r="F152" s="193">
        <f t="shared" si="6"/>
        <v>33</v>
      </c>
      <c r="G152" s="253">
        <f t="shared" si="11"/>
        <v>3</v>
      </c>
      <c r="H152" s="259"/>
      <c r="I152" s="219"/>
      <c r="J152" s="220"/>
      <c r="K152" s="182"/>
      <c r="L152" s="220"/>
      <c r="M152" s="187"/>
      <c r="N152" s="219"/>
      <c r="O152" s="184"/>
      <c r="P152" s="310"/>
      <c r="Q152" s="253"/>
      <c r="R152" s="183"/>
      <c r="S152" s="182"/>
      <c r="T152" s="187"/>
      <c r="U152" s="222"/>
      <c r="V152" s="182"/>
      <c r="W152" s="185"/>
      <c r="X152" s="186"/>
      <c r="Y152" s="186"/>
      <c r="Z152" s="186"/>
      <c r="AA152" s="186"/>
      <c r="AB152" s="187"/>
      <c r="AC152" s="222"/>
      <c r="AD152" s="182"/>
      <c r="AE152" s="186"/>
      <c r="AF152" s="186"/>
      <c r="AG152" s="185"/>
      <c r="AH152" s="187"/>
      <c r="AI152" s="182"/>
      <c r="AJ152" s="186"/>
      <c r="AK152" s="187"/>
      <c r="AL152" s="182"/>
      <c r="AM152" s="186"/>
      <c r="AN152" s="186"/>
      <c r="AO152" s="185"/>
      <c r="AP152" s="184"/>
      <c r="AQ152" s="220"/>
      <c r="AR152" s="186"/>
      <c r="AS152" s="197"/>
    </row>
    <row r="153" spans="1:45" ht="22.5">
      <c r="A153" s="403">
        <f t="shared" si="10"/>
        <v>1893</v>
      </c>
      <c r="B153" s="217" t="s">
        <v>644</v>
      </c>
      <c r="C153" s="218">
        <v>26</v>
      </c>
      <c r="D153" s="217" t="s">
        <v>1081</v>
      </c>
      <c r="E153" s="294" t="s">
        <v>1454</v>
      </c>
      <c r="F153" s="193">
        <f t="shared" si="6"/>
        <v>34</v>
      </c>
      <c r="G153" s="253">
        <f t="shared" si="11"/>
        <v>4</v>
      </c>
      <c r="H153" s="259"/>
      <c r="I153" s="219"/>
      <c r="J153" s="220"/>
      <c r="K153" s="182"/>
      <c r="L153" s="220"/>
      <c r="M153" s="187"/>
      <c r="N153" s="219"/>
      <c r="O153" s="184"/>
      <c r="P153" s="310"/>
      <c r="Q153" s="253"/>
      <c r="R153" s="183"/>
      <c r="S153" s="182"/>
      <c r="T153" s="187"/>
      <c r="U153" s="222"/>
      <c r="V153" s="182"/>
      <c r="W153" s="185"/>
      <c r="X153" s="186"/>
      <c r="Y153" s="186"/>
      <c r="Z153" s="186"/>
      <c r="AA153" s="186"/>
      <c r="AB153" s="187"/>
      <c r="AC153" s="222"/>
      <c r="AD153" s="182"/>
      <c r="AE153" s="186"/>
      <c r="AF153" s="186"/>
      <c r="AG153" s="185"/>
      <c r="AH153" s="187"/>
      <c r="AI153" s="182"/>
      <c r="AJ153" s="186"/>
      <c r="AK153" s="187"/>
      <c r="AL153" s="182"/>
      <c r="AM153" s="186"/>
      <c r="AN153" s="186"/>
      <c r="AO153" s="185"/>
      <c r="AP153" s="184"/>
      <c r="AQ153" s="220"/>
      <c r="AR153" s="186"/>
      <c r="AS153" s="197"/>
    </row>
    <row r="154" spans="1:45" ht="22.5">
      <c r="A154" s="403">
        <f t="shared" si="10"/>
        <v>1894</v>
      </c>
      <c r="B154" s="217" t="s">
        <v>644</v>
      </c>
      <c r="C154" s="218">
        <f>C153+1</f>
        <v>27</v>
      </c>
      <c r="D154" s="217" t="s">
        <v>1081</v>
      </c>
      <c r="E154" s="168" t="s">
        <v>1562</v>
      </c>
      <c r="F154" s="193">
        <f t="shared" si="6"/>
        <v>35</v>
      </c>
      <c r="G154" s="253">
        <f t="shared" si="11"/>
        <v>5</v>
      </c>
      <c r="H154" s="259"/>
      <c r="I154" s="219"/>
      <c r="J154" s="220"/>
      <c r="K154" s="182"/>
      <c r="L154" s="220"/>
      <c r="M154" s="187"/>
      <c r="N154" s="219"/>
      <c r="O154" s="184"/>
      <c r="P154" s="310"/>
      <c r="Q154" s="253"/>
      <c r="R154" s="183"/>
      <c r="S154" s="182"/>
      <c r="T154" s="187"/>
      <c r="U154" s="222"/>
      <c r="V154" s="182"/>
      <c r="W154" s="185"/>
      <c r="X154" s="186"/>
      <c r="Y154" s="186"/>
      <c r="Z154" s="186"/>
      <c r="AA154" s="186"/>
      <c r="AB154" s="187"/>
      <c r="AC154" s="222"/>
      <c r="AD154" s="182"/>
      <c r="AE154" s="186"/>
      <c r="AF154" s="186"/>
      <c r="AG154" s="185"/>
      <c r="AH154" s="187"/>
      <c r="AI154" s="182"/>
      <c r="AJ154" s="186"/>
      <c r="AK154" s="187"/>
      <c r="AL154" s="182"/>
      <c r="AM154" s="186"/>
      <c r="AN154" s="186"/>
      <c r="AO154" s="185"/>
      <c r="AP154" s="184"/>
      <c r="AQ154" s="220"/>
      <c r="AR154" s="186"/>
      <c r="AS154" s="197"/>
    </row>
    <row r="155" spans="1:45" ht="22.5">
      <c r="A155" s="403">
        <f t="shared" si="10"/>
        <v>1895</v>
      </c>
      <c r="B155" s="217" t="s">
        <v>644</v>
      </c>
      <c r="C155" s="218">
        <f t="shared" ref="C155:C168" si="12">C154+1</f>
        <v>28</v>
      </c>
      <c r="D155" s="217" t="s">
        <v>1081</v>
      </c>
      <c r="E155" s="170" t="s">
        <v>1586</v>
      </c>
      <c r="F155" s="193">
        <f t="shared" si="6"/>
        <v>36</v>
      </c>
      <c r="G155" s="253">
        <f t="shared" si="11"/>
        <v>6</v>
      </c>
      <c r="H155" s="259"/>
      <c r="I155" s="219"/>
      <c r="J155" s="220"/>
      <c r="K155" s="182"/>
      <c r="L155" s="220"/>
      <c r="M155" s="187"/>
      <c r="N155" s="219"/>
      <c r="O155" s="184"/>
      <c r="P155" s="310"/>
      <c r="Q155" s="253"/>
      <c r="R155" s="183"/>
      <c r="S155" s="182"/>
      <c r="T155" s="187"/>
      <c r="U155" s="222"/>
      <c r="V155" s="182"/>
      <c r="W155" s="185"/>
      <c r="X155" s="186"/>
      <c r="Y155" s="186"/>
      <c r="Z155" s="186"/>
      <c r="AA155" s="186"/>
      <c r="AB155" s="187"/>
      <c r="AC155" s="222"/>
      <c r="AD155" s="182"/>
      <c r="AE155" s="186"/>
      <c r="AF155" s="186"/>
      <c r="AG155" s="185"/>
      <c r="AH155" s="187"/>
      <c r="AI155" s="182"/>
      <c r="AJ155" s="186"/>
      <c r="AK155" s="187"/>
      <c r="AL155" s="182"/>
      <c r="AM155" s="186"/>
      <c r="AN155" s="186"/>
      <c r="AO155" s="185"/>
      <c r="AP155" s="184"/>
      <c r="AQ155" s="220"/>
      <c r="AR155" s="186"/>
      <c r="AS155" s="197"/>
    </row>
    <row r="156" spans="1:45">
      <c r="A156" s="403">
        <f t="shared" si="10"/>
        <v>1896</v>
      </c>
      <c r="B156" s="217" t="s">
        <v>644</v>
      </c>
      <c r="C156" s="218">
        <f t="shared" si="12"/>
        <v>29</v>
      </c>
      <c r="D156" s="217" t="s">
        <v>1081</v>
      </c>
      <c r="E156" s="168" t="s">
        <v>1603</v>
      </c>
      <c r="F156" s="193">
        <f t="shared" si="6"/>
        <v>37</v>
      </c>
      <c r="G156" s="253">
        <f t="shared" si="11"/>
        <v>7</v>
      </c>
      <c r="H156" s="259"/>
      <c r="I156" s="219"/>
      <c r="J156" s="220"/>
      <c r="K156" s="182"/>
      <c r="L156" s="220"/>
      <c r="M156" s="187"/>
      <c r="N156" s="219"/>
      <c r="O156" s="184"/>
      <c r="P156" s="310"/>
      <c r="Q156" s="253"/>
      <c r="R156" s="183"/>
      <c r="S156" s="182"/>
      <c r="T156" s="187"/>
      <c r="U156" s="222"/>
      <c r="V156" s="182"/>
      <c r="W156" s="185"/>
      <c r="X156" s="186"/>
      <c r="Y156" s="186"/>
      <c r="Z156" s="186"/>
      <c r="AA156" s="186"/>
      <c r="AB156" s="187"/>
      <c r="AC156" s="222"/>
      <c r="AD156" s="182"/>
      <c r="AE156" s="186"/>
      <c r="AF156" s="186"/>
      <c r="AG156" s="185"/>
      <c r="AH156" s="187"/>
      <c r="AI156" s="182"/>
      <c r="AJ156" s="186"/>
      <c r="AK156" s="187"/>
      <c r="AL156" s="182"/>
      <c r="AM156" s="186"/>
      <c r="AN156" s="186"/>
      <c r="AO156" s="185"/>
      <c r="AP156" s="184"/>
      <c r="AQ156" s="220"/>
      <c r="AR156" s="186"/>
      <c r="AS156" s="197"/>
    </row>
    <row r="157" spans="1:45">
      <c r="A157" s="403">
        <f t="shared" si="10"/>
        <v>1897</v>
      </c>
      <c r="B157" s="217" t="s">
        <v>644</v>
      </c>
      <c r="C157" s="218">
        <f t="shared" si="12"/>
        <v>30</v>
      </c>
      <c r="D157" s="217" t="s">
        <v>1081</v>
      </c>
      <c r="E157" s="170" t="s">
        <v>1598</v>
      </c>
      <c r="F157" s="193">
        <f t="shared" si="6"/>
        <v>38</v>
      </c>
      <c r="G157" s="253">
        <f t="shared" si="11"/>
        <v>8</v>
      </c>
      <c r="H157" s="259"/>
      <c r="I157" s="219"/>
      <c r="J157" s="220"/>
      <c r="K157" s="182"/>
      <c r="L157" s="220"/>
      <c r="M157" s="187"/>
      <c r="N157" s="219"/>
      <c r="O157" s="184"/>
      <c r="P157" s="310"/>
      <c r="Q157" s="253"/>
      <c r="R157" s="183"/>
      <c r="S157" s="182"/>
      <c r="T157" s="187"/>
      <c r="U157" s="222"/>
      <c r="V157" s="182"/>
      <c r="W157" s="185"/>
      <c r="X157" s="186"/>
      <c r="Y157" s="186"/>
      <c r="Z157" s="186"/>
      <c r="AA157" s="186"/>
      <c r="AB157" s="187"/>
      <c r="AC157" s="222"/>
      <c r="AD157" s="182"/>
      <c r="AE157" s="186"/>
      <c r="AF157" s="186"/>
      <c r="AG157" s="185"/>
      <c r="AH157" s="187"/>
      <c r="AI157" s="182"/>
      <c r="AJ157" s="186"/>
      <c r="AK157" s="187"/>
      <c r="AL157" s="182"/>
      <c r="AM157" s="186"/>
      <c r="AN157" s="186"/>
      <c r="AO157" s="185"/>
      <c r="AP157" s="184"/>
      <c r="AQ157" s="220"/>
      <c r="AR157" s="186"/>
      <c r="AS157" s="197"/>
    </row>
    <row r="158" spans="1:45">
      <c r="A158" s="403">
        <f t="shared" si="10"/>
        <v>1898</v>
      </c>
      <c r="B158" s="217" t="s">
        <v>644</v>
      </c>
      <c r="C158" s="218">
        <f t="shared" si="12"/>
        <v>31</v>
      </c>
      <c r="D158" s="217" t="s">
        <v>1081</v>
      </c>
      <c r="E158" s="168" t="s">
        <v>1612</v>
      </c>
      <c r="F158" s="193">
        <f t="shared" si="6"/>
        <v>39</v>
      </c>
      <c r="G158" s="253">
        <f t="shared" si="11"/>
        <v>9</v>
      </c>
      <c r="H158" s="259"/>
      <c r="I158" s="219"/>
      <c r="J158" s="220"/>
      <c r="K158" s="182"/>
      <c r="L158" s="220"/>
      <c r="M158" s="187"/>
      <c r="N158" s="219"/>
      <c r="O158" s="184"/>
      <c r="P158" s="310"/>
      <c r="Q158" s="253"/>
      <c r="R158" s="183"/>
      <c r="S158" s="182"/>
      <c r="T158" s="187"/>
      <c r="U158" s="222"/>
      <c r="V158" s="182"/>
      <c r="W158" s="185"/>
      <c r="X158" s="186"/>
      <c r="Y158" s="186"/>
      <c r="Z158" s="186"/>
      <c r="AA158" s="186"/>
      <c r="AB158" s="187"/>
      <c r="AC158" s="222"/>
      <c r="AD158" s="182"/>
      <c r="AE158" s="186"/>
      <c r="AF158" s="186"/>
      <c r="AG158" s="185"/>
      <c r="AH158" s="187"/>
      <c r="AI158" s="182"/>
      <c r="AJ158" s="186"/>
      <c r="AK158" s="187"/>
      <c r="AL158" s="182"/>
      <c r="AM158" s="186"/>
      <c r="AN158" s="186"/>
      <c r="AO158" s="185"/>
      <c r="AP158" s="184"/>
      <c r="AQ158" s="220"/>
      <c r="AR158" s="186"/>
      <c r="AS158" s="197"/>
    </row>
    <row r="159" spans="1:45" ht="33.75">
      <c r="A159" s="403">
        <f t="shared" si="10"/>
        <v>1899</v>
      </c>
      <c r="B159" s="217" t="s">
        <v>644</v>
      </c>
      <c r="C159" s="218">
        <f t="shared" si="12"/>
        <v>32</v>
      </c>
      <c r="D159" s="217" t="s">
        <v>1081</v>
      </c>
      <c r="E159" s="170" t="s">
        <v>1581</v>
      </c>
      <c r="F159" s="193">
        <f t="shared" si="6"/>
        <v>40</v>
      </c>
      <c r="G159" s="253">
        <f t="shared" si="11"/>
        <v>10</v>
      </c>
      <c r="H159" s="259"/>
      <c r="I159" s="219"/>
      <c r="J159" s="220"/>
      <c r="K159" s="182"/>
      <c r="L159" s="220"/>
      <c r="M159" s="187"/>
      <c r="N159" s="219"/>
      <c r="O159" s="184"/>
      <c r="P159" s="310"/>
      <c r="Q159" s="253"/>
      <c r="R159" s="183"/>
      <c r="S159" s="182"/>
      <c r="T159" s="187"/>
      <c r="U159" s="222"/>
      <c r="V159" s="182"/>
      <c r="W159" s="185"/>
      <c r="X159" s="186"/>
      <c r="Y159" s="186"/>
      <c r="Z159" s="186"/>
      <c r="AA159" s="186"/>
      <c r="AB159" s="187"/>
      <c r="AC159" s="222"/>
      <c r="AD159" s="182"/>
      <c r="AE159" s="186"/>
      <c r="AF159" s="186"/>
      <c r="AG159" s="185"/>
      <c r="AH159" s="187"/>
      <c r="AI159" s="182"/>
      <c r="AJ159" s="186"/>
      <c r="AK159" s="187"/>
      <c r="AL159" s="182"/>
      <c r="AM159" s="186"/>
      <c r="AN159" s="186"/>
      <c r="AO159" s="185"/>
      <c r="AP159" s="184"/>
      <c r="AQ159" s="220"/>
      <c r="AR159" s="186"/>
      <c r="AS159" s="197"/>
    </row>
    <row r="160" spans="1:45">
      <c r="A160" s="403">
        <f t="shared" si="10"/>
        <v>1900</v>
      </c>
      <c r="B160" s="217" t="s">
        <v>644</v>
      </c>
      <c r="C160" s="218">
        <f t="shared" si="12"/>
        <v>33</v>
      </c>
      <c r="D160" s="217" t="s">
        <v>1081</v>
      </c>
      <c r="E160" s="168" t="s">
        <v>1613</v>
      </c>
      <c r="F160" s="193">
        <f t="shared" si="6"/>
        <v>41</v>
      </c>
      <c r="G160" s="253">
        <f t="shared" si="11"/>
        <v>11</v>
      </c>
      <c r="H160" s="259"/>
      <c r="I160" s="219"/>
      <c r="J160" s="220"/>
      <c r="K160" s="182"/>
      <c r="L160" s="220"/>
      <c r="M160" s="187"/>
      <c r="N160" s="219"/>
      <c r="O160" s="184"/>
      <c r="P160" s="310"/>
      <c r="Q160" s="253"/>
      <c r="R160" s="183"/>
      <c r="S160" s="182"/>
      <c r="T160" s="187"/>
      <c r="U160" s="222"/>
      <c r="V160" s="182"/>
      <c r="W160" s="185"/>
      <c r="X160" s="186"/>
      <c r="Y160" s="186"/>
      <c r="Z160" s="186"/>
      <c r="AA160" s="186"/>
      <c r="AB160" s="187"/>
      <c r="AC160" s="222"/>
      <c r="AD160" s="182"/>
      <c r="AE160" s="186"/>
      <c r="AF160" s="186"/>
      <c r="AG160" s="185"/>
      <c r="AH160" s="187"/>
      <c r="AI160" s="182"/>
      <c r="AJ160" s="186"/>
      <c r="AK160" s="187"/>
      <c r="AL160" s="182"/>
      <c r="AM160" s="186"/>
      <c r="AN160" s="186"/>
      <c r="AO160" s="185"/>
      <c r="AP160" s="184"/>
      <c r="AQ160" s="220"/>
      <c r="AR160" s="186"/>
      <c r="AS160" s="197"/>
    </row>
    <row r="161" spans="1:45">
      <c r="A161" s="403">
        <f t="shared" si="10"/>
        <v>1901</v>
      </c>
      <c r="B161" s="217" t="s">
        <v>644</v>
      </c>
      <c r="C161" s="218">
        <f t="shared" si="12"/>
        <v>34</v>
      </c>
      <c r="D161" s="217" t="s">
        <v>1081</v>
      </c>
      <c r="E161" s="170" t="s">
        <v>1381</v>
      </c>
      <c r="F161" s="193">
        <f t="shared" si="6"/>
        <v>42</v>
      </c>
      <c r="G161" s="253">
        <f t="shared" si="11"/>
        <v>12</v>
      </c>
      <c r="H161" s="259"/>
      <c r="I161" s="219"/>
      <c r="J161" s="220"/>
      <c r="K161" s="182"/>
      <c r="L161" s="220"/>
      <c r="M161" s="187"/>
      <c r="N161" s="219"/>
      <c r="O161" s="184"/>
      <c r="P161" s="310"/>
      <c r="Q161" s="253"/>
      <c r="R161" s="183"/>
      <c r="S161" s="182"/>
      <c r="T161" s="187"/>
      <c r="U161" s="222"/>
      <c r="V161" s="182"/>
      <c r="W161" s="185"/>
      <c r="X161" s="186"/>
      <c r="Y161" s="186"/>
      <c r="Z161" s="186"/>
      <c r="AA161" s="186"/>
      <c r="AB161" s="187"/>
      <c r="AC161" s="222"/>
      <c r="AD161" s="182"/>
      <c r="AE161" s="186"/>
      <c r="AF161" s="186"/>
      <c r="AG161" s="185"/>
      <c r="AH161" s="187"/>
      <c r="AI161" s="182"/>
      <c r="AJ161" s="186"/>
      <c r="AK161" s="187"/>
      <c r="AL161" s="182"/>
      <c r="AM161" s="186"/>
      <c r="AN161" s="186"/>
      <c r="AO161" s="185"/>
      <c r="AP161" s="184"/>
      <c r="AQ161" s="220"/>
      <c r="AR161" s="186"/>
      <c r="AS161" s="197"/>
    </row>
    <row r="162" spans="1:45">
      <c r="A162" s="403">
        <f t="shared" si="10"/>
        <v>1902</v>
      </c>
      <c r="B162" s="217" t="s">
        <v>644</v>
      </c>
      <c r="C162" s="218">
        <f t="shared" si="12"/>
        <v>35</v>
      </c>
      <c r="D162" s="217" t="s">
        <v>1081</v>
      </c>
      <c r="E162" s="168" t="s">
        <v>1609</v>
      </c>
      <c r="F162" s="193">
        <f t="shared" si="6"/>
        <v>43</v>
      </c>
      <c r="G162" s="253">
        <f t="shared" si="11"/>
        <v>13</v>
      </c>
      <c r="H162" s="259"/>
      <c r="I162" s="219"/>
      <c r="J162" s="220"/>
      <c r="K162" s="182"/>
      <c r="L162" s="220"/>
      <c r="M162" s="187"/>
      <c r="N162" s="219"/>
      <c r="O162" s="184"/>
      <c r="P162" s="310"/>
      <c r="Q162" s="253"/>
      <c r="R162" s="183"/>
      <c r="S162" s="182"/>
      <c r="T162" s="187"/>
      <c r="U162" s="222"/>
      <c r="V162" s="182"/>
      <c r="W162" s="185"/>
      <c r="X162" s="186"/>
      <c r="Y162" s="186"/>
      <c r="Z162" s="186"/>
      <c r="AA162" s="186"/>
      <c r="AB162" s="187"/>
      <c r="AC162" s="222"/>
      <c r="AD162" s="182"/>
      <c r="AE162" s="186"/>
      <c r="AF162" s="186"/>
      <c r="AG162" s="185"/>
      <c r="AH162" s="187"/>
      <c r="AI162" s="182"/>
      <c r="AJ162" s="186"/>
      <c r="AK162" s="187"/>
      <c r="AL162" s="182"/>
      <c r="AM162" s="186"/>
      <c r="AN162" s="186"/>
      <c r="AO162" s="185"/>
      <c r="AP162" s="184"/>
      <c r="AQ162" s="220"/>
      <c r="AR162" s="186"/>
      <c r="AS162" s="197"/>
    </row>
    <row r="163" spans="1:45">
      <c r="A163" s="403">
        <f t="shared" si="10"/>
        <v>1903</v>
      </c>
      <c r="B163" s="217" t="s">
        <v>644</v>
      </c>
      <c r="C163" s="218">
        <f t="shared" si="12"/>
        <v>36</v>
      </c>
      <c r="D163" s="217" t="s">
        <v>1081</v>
      </c>
      <c r="E163" s="170" t="s">
        <v>1608</v>
      </c>
      <c r="F163" s="193">
        <f t="shared" si="6"/>
        <v>44</v>
      </c>
      <c r="G163" s="253">
        <f t="shared" si="11"/>
        <v>14</v>
      </c>
      <c r="H163" s="259"/>
      <c r="I163" s="219"/>
      <c r="J163" s="220"/>
      <c r="K163" s="182"/>
      <c r="L163" s="220"/>
      <c r="M163" s="187"/>
      <c r="N163" s="219"/>
      <c r="O163" s="184"/>
      <c r="P163" s="310"/>
      <c r="Q163" s="253"/>
      <c r="R163" s="183"/>
      <c r="S163" s="182"/>
      <c r="T163" s="187"/>
      <c r="U163" s="222"/>
      <c r="V163" s="182"/>
      <c r="W163" s="185"/>
      <c r="X163" s="186"/>
      <c r="Y163" s="186"/>
      <c r="Z163" s="186"/>
      <c r="AA163" s="186"/>
      <c r="AB163" s="187"/>
      <c r="AC163" s="222"/>
      <c r="AD163" s="182"/>
      <c r="AE163" s="186"/>
      <c r="AF163" s="186"/>
      <c r="AG163" s="185"/>
      <c r="AH163" s="187"/>
      <c r="AI163" s="182"/>
      <c r="AJ163" s="186"/>
      <c r="AK163" s="187"/>
      <c r="AL163" s="182"/>
      <c r="AM163" s="186"/>
      <c r="AN163" s="186"/>
      <c r="AO163" s="185"/>
      <c r="AP163" s="184"/>
      <c r="AQ163" s="220"/>
      <c r="AR163" s="186"/>
      <c r="AS163" s="197"/>
    </row>
    <row r="164" spans="1:45" ht="33.75">
      <c r="A164" s="403">
        <f t="shared" si="10"/>
        <v>1904</v>
      </c>
      <c r="B164" s="217" t="s">
        <v>644</v>
      </c>
      <c r="C164" s="218">
        <f t="shared" si="12"/>
        <v>37</v>
      </c>
      <c r="D164" s="217" t="s">
        <v>1081</v>
      </c>
      <c r="E164" s="168" t="s">
        <v>1561</v>
      </c>
      <c r="F164" s="193">
        <f t="shared" si="6"/>
        <v>45</v>
      </c>
      <c r="G164" s="253">
        <f t="shared" si="11"/>
        <v>15</v>
      </c>
      <c r="H164" s="259"/>
      <c r="I164" s="219"/>
      <c r="J164" s="220"/>
      <c r="K164" s="182"/>
      <c r="L164" s="220"/>
      <c r="M164" s="187"/>
      <c r="N164" s="219"/>
      <c r="O164" s="184"/>
      <c r="P164" s="310"/>
      <c r="Q164" s="253"/>
      <c r="R164" s="183"/>
      <c r="S164" s="182"/>
      <c r="T164" s="187"/>
      <c r="U164" s="222"/>
      <c r="V164" s="182"/>
      <c r="W164" s="185"/>
      <c r="X164" s="186"/>
      <c r="Y164" s="186"/>
      <c r="Z164" s="186"/>
      <c r="AA164" s="186"/>
      <c r="AB164" s="187"/>
      <c r="AC164" s="222"/>
      <c r="AD164" s="182"/>
      <c r="AE164" s="186"/>
      <c r="AF164" s="186"/>
      <c r="AG164" s="185"/>
      <c r="AH164" s="187"/>
      <c r="AI164" s="182"/>
      <c r="AJ164" s="186"/>
      <c r="AK164" s="187"/>
      <c r="AL164" s="182"/>
      <c r="AM164" s="186"/>
      <c r="AN164" s="186"/>
      <c r="AO164" s="185"/>
      <c r="AP164" s="184"/>
      <c r="AQ164" s="220"/>
      <c r="AR164" s="186"/>
      <c r="AS164" s="197"/>
    </row>
    <row r="165" spans="1:45">
      <c r="A165" s="403">
        <f t="shared" si="10"/>
        <v>1905</v>
      </c>
      <c r="B165" s="217" t="s">
        <v>644</v>
      </c>
      <c r="C165" s="218">
        <f t="shared" si="12"/>
        <v>38</v>
      </c>
      <c r="D165" s="217" t="s">
        <v>1081</v>
      </c>
      <c r="E165" s="170" t="s">
        <v>1543</v>
      </c>
      <c r="F165" s="193">
        <f t="shared" si="6"/>
        <v>46</v>
      </c>
      <c r="G165" s="253">
        <f t="shared" si="11"/>
        <v>16</v>
      </c>
      <c r="H165" s="259"/>
      <c r="I165" s="219"/>
      <c r="J165" s="220"/>
      <c r="K165" s="182"/>
      <c r="L165" s="220"/>
      <c r="M165" s="187"/>
      <c r="N165" s="219"/>
      <c r="O165" s="184"/>
      <c r="P165" s="310"/>
      <c r="Q165" s="253"/>
      <c r="R165" s="183"/>
      <c r="S165" s="182"/>
      <c r="T165" s="187"/>
      <c r="U165" s="222"/>
      <c r="V165" s="182"/>
      <c r="W165" s="185"/>
      <c r="X165" s="186"/>
      <c r="Y165" s="186"/>
      <c r="Z165" s="186"/>
      <c r="AA165" s="186"/>
      <c r="AB165" s="187"/>
      <c r="AC165" s="222"/>
      <c r="AD165" s="182"/>
      <c r="AE165" s="186"/>
      <c r="AF165" s="186"/>
      <c r="AG165" s="185"/>
      <c r="AH165" s="187"/>
      <c r="AI165" s="182"/>
      <c r="AJ165" s="186"/>
      <c r="AK165" s="187"/>
      <c r="AL165" s="182"/>
      <c r="AM165" s="186"/>
      <c r="AN165" s="186"/>
      <c r="AO165" s="185"/>
      <c r="AP165" s="184"/>
      <c r="AQ165" s="220"/>
      <c r="AR165" s="186"/>
      <c r="AS165" s="197"/>
    </row>
    <row r="166" spans="1:45">
      <c r="A166" s="403">
        <f t="shared" si="10"/>
        <v>1906</v>
      </c>
      <c r="B166" s="217" t="s">
        <v>644</v>
      </c>
      <c r="C166" s="218">
        <f t="shared" si="12"/>
        <v>39</v>
      </c>
      <c r="D166" s="217" t="s">
        <v>1081</v>
      </c>
      <c r="E166" s="168" t="s">
        <v>1587</v>
      </c>
      <c r="F166" s="193">
        <f t="shared" si="6"/>
        <v>47</v>
      </c>
      <c r="G166" s="253">
        <f t="shared" si="11"/>
        <v>17</v>
      </c>
      <c r="H166" s="259"/>
      <c r="I166" s="219"/>
      <c r="J166" s="220"/>
      <c r="K166" s="182"/>
      <c r="L166" s="220"/>
      <c r="M166" s="187"/>
      <c r="N166" s="219"/>
      <c r="O166" s="184"/>
      <c r="P166" s="310"/>
      <c r="Q166" s="253"/>
      <c r="R166" s="183"/>
      <c r="S166" s="182"/>
      <c r="T166" s="187"/>
      <c r="U166" s="222"/>
      <c r="V166" s="182"/>
      <c r="W166" s="185"/>
      <c r="X166" s="186"/>
      <c r="Y166" s="186"/>
      <c r="Z166" s="186"/>
      <c r="AA166" s="186"/>
      <c r="AB166" s="187"/>
      <c r="AC166" s="222"/>
      <c r="AD166" s="182"/>
      <c r="AE166" s="186"/>
      <c r="AF166" s="186"/>
      <c r="AG166" s="185"/>
      <c r="AH166" s="187"/>
      <c r="AI166" s="182"/>
      <c r="AJ166" s="186"/>
      <c r="AK166" s="187"/>
      <c r="AL166" s="182"/>
      <c r="AM166" s="186"/>
      <c r="AN166" s="186"/>
      <c r="AO166" s="185"/>
      <c r="AP166" s="184"/>
      <c r="AQ166" s="220"/>
      <c r="AR166" s="186"/>
      <c r="AS166" s="197"/>
    </row>
    <row r="167" spans="1:45">
      <c r="A167" s="403">
        <f t="shared" si="10"/>
        <v>1907</v>
      </c>
      <c r="B167" s="217" t="s">
        <v>644</v>
      </c>
      <c r="C167" s="218">
        <f t="shared" si="12"/>
        <v>40</v>
      </c>
      <c r="D167" s="217" t="s">
        <v>1081</v>
      </c>
      <c r="E167" s="170" t="s">
        <v>1606</v>
      </c>
      <c r="F167" s="193">
        <f t="shared" si="6"/>
        <v>48</v>
      </c>
      <c r="G167" s="253">
        <f t="shared" si="11"/>
        <v>18</v>
      </c>
      <c r="H167" s="259"/>
      <c r="I167" s="219"/>
      <c r="J167" s="220"/>
      <c r="K167" s="182"/>
      <c r="L167" s="220"/>
      <c r="M167" s="187"/>
      <c r="N167" s="219"/>
      <c r="O167" s="184"/>
      <c r="P167" s="310"/>
      <c r="Q167" s="253"/>
      <c r="R167" s="183"/>
      <c r="S167" s="182"/>
      <c r="T167" s="187"/>
      <c r="U167" s="222"/>
      <c r="V167" s="182"/>
      <c r="W167" s="185"/>
      <c r="X167" s="186"/>
      <c r="Y167" s="186"/>
      <c r="Z167" s="186"/>
      <c r="AA167" s="186"/>
      <c r="AB167" s="187"/>
      <c r="AC167" s="222"/>
      <c r="AD167" s="182"/>
      <c r="AE167" s="186"/>
      <c r="AF167" s="186"/>
      <c r="AG167" s="185"/>
      <c r="AH167" s="187"/>
      <c r="AI167" s="182"/>
      <c r="AJ167" s="186"/>
      <c r="AK167" s="187"/>
      <c r="AL167" s="182"/>
      <c r="AM167" s="186"/>
      <c r="AN167" s="186"/>
      <c r="AO167" s="185"/>
      <c r="AP167" s="184"/>
      <c r="AQ167" s="220"/>
      <c r="AR167" s="186"/>
      <c r="AS167" s="197"/>
    </row>
    <row r="168" spans="1:45">
      <c r="A168" s="403">
        <f t="shared" si="10"/>
        <v>1908</v>
      </c>
      <c r="B168" s="217" t="s">
        <v>644</v>
      </c>
      <c r="C168" s="218">
        <f t="shared" si="12"/>
        <v>41</v>
      </c>
      <c r="D168" s="217" t="s">
        <v>1081</v>
      </c>
      <c r="E168" s="168" t="s">
        <v>1614</v>
      </c>
      <c r="F168" s="193">
        <f t="shared" si="6"/>
        <v>49</v>
      </c>
      <c r="G168" s="253">
        <f t="shared" si="11"/>
        <v>19</v>
      </c>
      <c r="H168" s="259"/>
      <c r="I168" s="219"/>
      <c r="J168" s="220"/>
      <c r="K168" s="182"/>
      <c r="L168" s="220"/>
      <c r="M168" s="187"/>
      <c r="N168" s="219"/>
      <c r="O168" s="184"/>
      <c r="P168" s="310"/>
      <c r="Q168" s="253"/>
      <c r="R168" s="183"/>
      <c r="S168" s="182"/>
      <c r="T168" s="187"/>
      <c r="U168" s="222"/>
      <c r="V168" s="182"/>
      <c r="W168" s="185"/>
      <c r="X168" s="186"/>
      <c r="Y168" s="186"/>
      <c r="Z168" s="186"/>
      <c r="AA168" s="186"/>
      <c r="AB168" s="187"/>
      <c r="AC168" s="222"/>
      <c r="AD168" s="182"/>
      <c r="AE168" s="186"/>
      <c r="AF168" s="186"/>
      <c r="AG168" s="185"/>
      <c r="AH168" s="187"/>
      <c r="AI168" s="182"/>
      <c r="AJ168" s="186"/>
      <c r="AK168" s="187"/>
      <c r="AL168" s="182"/>
      <c r="AM168" s="186"/>
      <c r="AN168" s="186"/>
      <c r="AO168" s="185"/>
      <c r="AP168" s="184"/>
      <c r="AQ168" s="220"/>
      <c r="AR168" s="186"/>
      <c r="AS168" s="197"/>
    </row>
    <row r="169" spans="1:45">
      <c r="A169" s="403">
        <f t="shared" si="10"/>
        <v>1909</v>
      </c>
      <c r="B169" s="217" t="s">
        <v>644</v>
      </c>
      <c r="C169" s="218">
        <f t="shared" ref="C169:C181" si="13">C168+1</f>
        <v>42</v>
      </c>
      <c r="D169" s="217" t="s">
        <v>1081</v>
      </c>
      <c r="E169" s="170" t="s">
        <v>1544</v>
      </c>
      <c r="F169" s="193">
        <f t="shared" si="6"/>
        <v>50</v>
      </c>
      <c r="G169" s="253">
        <f t="shared" si="11"/>
        <v>20</v>
      </c>
      <c r="H169" s="259"/>
      <c r="I169" s="219"/>
      <c r="J169" s="220"/>
      <c r="K169" s="182"/>
      <c r="L169" s="220"/>
      <c r="M169" s="187"/>
      <c r="N169" s="219"/>
      <c r="O169" s="184"/>
      <c r="P169" s="310"/>
      <c r="Q169" s="253"/>
      <c r="R169" s="183"/>
      <c r="S169" s="182"/>
      <c r="T169" s="187"/>
      <c r="U169" s="222"/>
      <c r="V169" s="182"/>
      <c r="W169" s="185"/>
      <c r="X169" s="186"/>
      <c r="Y169" s="186"/>
      <c r="Z169" s="186"/>
      <c r="AA169" s="186"/>
      <c r="AB169" s="187"/>
      <c r="AC169" s="222"/>
      <c r="AD169" s="182"/>
      <c r="AE169" s="186"/>
      <c r="AF169" s="186"/>
      <c r="AG169" s="185"/>
      <c r="AH169" s="187"/>
      <c r="AI169" s="182"/>
      <c r="AJ169" s="186"/>
      <c r="AK169" s="187"/>
      <c r="AL169" s="182"/>
      <c r="AM169" s="186"/>
      <c r="AN169" s="186"/>
      <c r="AO169" s="185"/>
      <c r="AP169" s="184"/>
      <c r="AQ169" s="220"/>
      <c r="AR169" s="186"/>
      <c r="AS169" s="197"/>
    </row>
    <row r="170" spans="1:45">
      <c r="A170" s="403">
        <f t="shared" si="10"/>
        <v>1910</v>
      </c>
      <c r="B170" s="217" t="s">
        <v>644</v>
      </c>
      <c r="C170" s="218">
        <f t="shared" si="13"/>
        <v>43</v>
      </c>
      <c r="D170" s="217" t="s">
        <v>1081</v>
      </c>
      <c r="E170" s="168" t="s">
        <v>1601</v>
      </c>
      <c r="F170" s="193">
        <f t="shared" si="6"/>
        <v>51</v>
      </c>
      <c r="G170" s="253">
        <f t="shared" si="11"/>
        <v>21</v>
      </c>
      <c r="H170" s="259"/>
      <c r="I170" s="219"/>
      <c r="J170" s="220"/>
      <c r="K170" s="182"/>
      <c r="L170" s="220"/>
      <c r="M170" s="187"/>
      <c r="N170" s="219"/>
      <c r="O170" s="184"/>
      <c r="P170" s="310"/>
      <c r="Q170" s="253"/>
      <c r="R170" s="183"/>
      <c r="S170" s="182"/>
      <c r="T170" s="187"/>
      <c r="U170" s="222"/>
      <c r="V170" s="182"/>
      <c r="W170" s="185"/>
      <c r="X170" s="186"/>
      <c r="Y170" s="186"/>
      <c r="Z170" s="186"/>
      <c r="AA170" s="186"/>
      <c r="AB170" s="187"/>
      <c r="AC170" s="222"/>
      <c r="AD170" s="182"/>
      <c r="AE170" s="186"/>
      <c r="AF170" s="186"/>
      <c r="AG170" s="185"/>
      <c r="AH170" s="187"/>
      <c r="AI170" s="182"/>
      <c r="AJ170" s="186"/>
      <c r="AK170" s="187"/>
      <c r="AL170" s="182"/>
      <c r="AM170" s="186"/>
      <c r="AN170" s="186"/>
      <c r="AO170" s="185"/>
      <c r="AP170" s="184"/>
      <c r="AQ170" s="220"/>
      <c r="AR170" s="186"/>
      <c r="AS170" s="197"/>
    </row>
    <row r="171" spans="1:45" ht="45">
      <c r="A171" s="403">
        <f t="shared" si="10"/>
        <v>1911</v>
      </c>
      <c r="B171" s="217" t="s">
        <v>644</v>
      </c>
      <c r="C171" s="218">
        <f t="shared" si="13"/>
        <v>44</v>
      </c>
      <c r="D171" s="217" t="s">
        <v>1081</v>
      </c>
      <c r="E171" s="170" t="s">
        <v>1588</v>
      </c>
      <c r="F171" s="193">
        <f t="shared" si="6"/>
        <v>52</v>
      </c>
      <c r="G171" s="253">
        <f t="shared" si="11"/>
        <v>22</v>
      </c>
      <c r="H171" s="259"/>
      <c r="I171" s="219"/>
      <c r="J171" s="220"/>
      <c r="K171" s="182"/>
      <c r="L171" s="220"/>
      <c r="M171" s="187"/>
      <c r="N171" s="219"/>
      <c r="O171" s="184"/>
      <c r="P171" s="310"/>
      <c r="Q171" s="253"/>
      <c r="R171" s="183"/>
      <c r="S171" s="182"/>
      <c r="T171" s="187"/>
      <c r="U171" s="222"/>
      <c r="V171" s="182"/>
      <c r="W171" s="185"/>
      <c r="X171" s="186"/>
      <c r="Y171" s="186"/>
      <c r="Z171" s="186"/>
      <c r="AA171" s="186"/>
      <c r="AB171" s="187"/>
      <c r="AC171" s="222"/>
      <c r="AD171" s="182"/>
      <c r="AE171" s="186"/>
      <c r="AF171" s="186"/>
      <c r="AG171" s="185"/>
      <c r="AH171" s="187"/>
      <c r="AI171" s="182"/>
      <c r="AJ171" s="186"/>
      <c r="AK171" s="187"/>
      <c r="AL171" s="182"/>
      <c r="AM171" s="186"/>
      <c r="AN171" s="186"/>
      <c r="AO171" s="185"/>
      <c r="AP171" s="184"/>
      <c r="AQ171" s="220"/>
      <c r="AR171" s="186"/>
      <c r="AS171" s="197"/>
    </row>
    <row r="172" spans="1:45" ht="22.5">
      <c r="A172" s="403">
        <f t="shared" si="10"/>
        <v>1912</v>
      </c>
      <c r="B172" s="217" t="s">
        <v>644</v>
      </c>
      <c r="C172" s="218">
        <f t="shared" si="13"/>
        <v>45</v>
      </c>
      <c r="D172" s="217" t="s">
        <v>1081</v>
      </c>
      <c r="E172" s="168" t="s">
        <v>1560</v>
      </c>
      <c r="F172" s="193">
        <f t="shared" si="6"/>
        <v>53</v>
      </c>
      <c r="G172" s="253">
        <f t="shared" si="11"/>
        <v>23</v>
      </c>
      <c r="H172" s="259"/>
      <c r="I172" s="219"/>
      <c r="J172" s="220"/>
      <c r="K172" s="182"/>
      <c r="L172" s="220"/>
      <c r="M172" s="187"/>
      <c r="N172" s="219"/>
      <c r="O172" s="184"/>
      <c r="P172" s="310"/>
      <c r="Q172" s="253"/>
      <c r="R172" s="183"/>
      <c r="S172" s="182"/>
      <c r="T172" s="187"/>
      <c r="U172" s="222"/>
      <c r="V172" s="182"/>
      <c r="W172" s="185"/>
      <c r="X172" s="186"/>
      <c r="Y172" s="186"/>
      <c r="Z172" s="186"/>
      <c r="AA172" s="186"/>
      <c r="AB172" s="187"/>
      <c r="AC172" s="222"/>
      <c r="AD172" s="182"/>
      <c r="AE172" s="186"/>
      <c r="AF172" s="186"/>
      <c r="AG172" s="185"/>
      <c r="AH172" s="187"/>
      <c r="AI172" s="182"/>
      <c r="AJ172" s="186"/>
      <c r="AK172" s="187"/>
      <c r="AL172" s="182"/>
      <c r="AM172" s="186"/>
      <c r="AN172" s="186"/>
      <c r="AO172" s="185"/>
      <c r="AP172" s="184"/>
      <c r="AQ172" s="220"/>
      <c r="AR172" s="186"/>
      <c r="AS172" s="197"/>
    </row>
    <row r="173" spans="1:45" ht="22.5">
      <c r="A173" s="403">
        <f t="shared" si="10"/>
        <v>1913</v>
      </c>
      <c r="B173" s="217" t="s">
        <v>831</v>
      </c>
      <c r="C173" s="218">
        <v>2</v>
      </c>
      <c r="D173" s="217" t="s">
        <v>1081</v>
      </c>
      <c r="E173" s="170" t="s">
        <v>1597</v>
      </c>
      <c r="F173" s="193">
        <f t="shared" si="6"/>
        <v>54</v>
      </c>
      <c r="G173" s="253">
        <f t="shared" si="11"/>
        <v>24</v>
      </c>
      <c r="H173" s="259"/>
      <c r="I173" s="219"/>
      <c r="J173" s="220"/>
      <c r="K173" s="182"/>
      <c r="L173" s="220"/>
      <c r="M173" s="187"/>
      <c r="N173" s="219"/>
      <c r="O173" s="184"/>
      <c r="P173" s="310"/>
      <c r="Q173" s="253"/>
      <c r="R173" s="183"/>
      <c r="S173" s="182"/>
      <c r="T173" s="187"/>
      <c r="U173" s="222"/>
      <c r="V173" s="182"/>
      <c r="W173" s="185"/>
      <c r="X173" s="186"/>
      <c r="Y173" s="186"/>
      <c r="Z173" s="186"/>
      <c r="AA173" s="186"/>
      <c r="AB173" s="187"/>
      <c r="AC173" s="222"/>
      <c r="AD173" s="182"/>
      <c r="AE173" s="186"/>
      <c r="AF173" s="186"/>
      <c r="AG173" s="185"/>
      <c r="AH173" s="187"/>
      <c r="AI173" s="182"/>
      <c r="AJ173" s="186"/>
      <c r="AK173" s="187"/>
      <c r="AL173" s="182"/>
      <c r="AM173" s="186"/>
      <c r="AN173" s="186"/>
      <c r="AO173" s="185"/>
      <c r="AP173" s="184"/>
      <c r="AQ173" s="220"/>
      <c r="AR173" s="186"/>
      <c r="AS173" s="197"/>
    </row>
    <row r="174" spans="1:45">
      <c r="A174" s="403">
        <f t="shared" si="10"/>
        <v>1914</v>
      </c>
      <c r="B174" s="217" t="s">
        <v>831</v>
      </c>
      <c r="C174" s="218">
        <f t="shared" si="13"/>
        <v>3</v>
      </c>
      <c r="D174" s="217" t="s">
        <v>1081</v>
      </c>
      <c r="E174" s="168" t="s">
        <v>1559</v>
      </c>
      <c r="F174" s="193">
        <f t="shared" si="6"/>
        <v>55</v>
      </c>
      <c r="G174" s="253">
        <f t="shared" si="11"/>
        <v>25</v>
      </c>
      <c r="H174" s="259"/>
      <c r="I174" s="219"/>
      <c r="J174" s="220"/>
      <c r="K174" s="182"/>
      <c r="L174" s="220"/>
      <c r="M174" s="187"/>
      <c r="N174" s="219"/>
      <c r="O174" s="184"/>
      <c r="P174" s="310"/>
      <c r="Q174" s="253"/>
      <c r="R174" s="183"/>
      <c r="S174" s="182"/>
      <c r="T174" s="187"/>
      <c r="U174" s="222"/>
      <c r="V174" s="182"/>
      <c r="W174" s="185"/>
      <c r="X174" s="186"/>
      <c r="Y174" s="186"/>
      <c r="Z174" s="186"/>
      <c r="AA174" s="186"/>
      <c r="AB174" s="187"/>
      <c r="AC174" s="222"/>
      <c r="AD174" s="182"/>
      <c r="AE174" s="186"/>
      <c r="AF174" s="186"/>
      <c r="AG174" s="185"/>
      <c r="AH174" s="187"/>
      <c r="AI174" s="182"/>
      <c r="AJ174" s="186"/>
      <c r="AK174" s="187"/>
      <c r="AL174" s="182"/>
      <c r="AM174" s="186"/>
      <c r="AN174" s="186"/>
      <c r="AO174" s="185"/>
      <c r="AP174" s="184"/>
      <c r="AQ174" s="220"/>
      <c r="AR174" s="186"/>
      <c r="AS174" s="197"/>
    </row>
    <row r="175" spans="1:45">
      <c r="A175" s="403">
        <f t="shared" si="10"/>
        <v>1915</v>
      </c>
      <c r="B175" s="217" t="s">
        <v>831</v>
      </c>
      <c r="C175" s="218">
        <f t="shared" si="13"/>
        <v>4</v>
      </c>
      <c r="D175" s="217" t="s">
        <v>1081</v>
      </c>
      <c r="E175" s="170" t="s">
        <v>1545</v>
      </c>
      <c r="F175" s="193">
        <f t="shared" si="6"/>
        <v>56</v>
      </c>
      <c r="G175" s="253">
        <f t="shared" si="11"/>
        <v>26</v>
      </c>
      <c r="H175" s="259"/>
      <c r="I175" s="219"/>
      <c r="J175" s="220"/>
      <c r="K175" s="182"/>
      <c r="L175" s="220"/>
      <c r="M175" s="187"/>
      <c r="N175" s="219"/>
      <c r="O175" s="184"/>
      <c r="P175" s="310"/>
      <c r="Q175" s="253"/>
      <c r="R175" s="183"/>
      <c r="S175" s="182"/>
      <c r="T175" s="187"/>
      <c r="U175" s="222"/>
      <c r="V175" s="182"/>
      <c r="W175" s="185"/>
      <c r="X175" s="186"/>
      <c r="Y175" s="186"/>
      <c r="Z175" s="186"/>
      <c r="AA175" s="186"/>
      <c r="AB175" s="187"/>
      <c r="AC175" s="222"/>
      <c r="AD175" s="182"/>
      <c r="AE175" s="186"/>
      <c r="AF175" s="186"/>
      <c r="AG175" s="185"/>
      <c r="AH175" s="187"/>
      <c r="AI175" s="182"/>
      <c r="AJ175" s="186"/>
      <c r="AK175" s="187"/>
      <c r="AL175" s="182"/>
      <c r="AM175" s="186"/>
      <c r="AN175" s="186"/>
      <c r="AO175" s="185"/>
      <c r="AP175" s="184"/>
      <c r="AQ175" s="220"/>
      <c r="AR175" s="186"/>
      <c r="AS175" s="197"/>
    </row>
    <row r="176" spans="1:45" ht="22.5">
      <c r="A176" s="403">
        <f t="shared" si="10"/>
        <v>1916</v>
      </c>
      <c r="B176" s="217" t="s">
        <v>831</v>
      </c>
      <c r="C176" s="218">
        <f t="shared" si="13"/>
        <v>5</v>
      </c>
      <c r="D176" s="217" t="s">
        <v>1081</v>
      </c>
      <c r="E176" s="168" t="s">
        <v>1582</v>
      </c>
      <c r="F176" s="193">
        <f t="shared" si="6"/>
        <v>57</v>
      </c>
      <c r="G176" s="253">
        <f t="shared" si="11"/>
        <v>27</v>
      </c>
      <c r="H176" s="259"/>
      <c r="I176" s="219"/>
      <c r="J176" s="220"/>
      <c r="K176" s="182"/>
      <c r="L176" s="220"/>
      <c r="M176" s="187"/>
      <c r="N176" s="219"/>
      <c r="O176" s="184"/>
      <c r="P176" s="310"/>
      <c r="Q176" s="253"/>
      <c r="R176" s="183"/>
      <c r="S176" s="182"/>
      <c r="T176" s="187"/>
      <c r="U176" s="222"/>
      <c r="V176" s="182"/>
      <c r="W176" s="185"/>
      <c r="X176" s="186"/>
      <c r="Y176" s="186"/>
      <c r="Z176" s="186"/>
      <c r="AA176" s="186"/>
      <c r="AB176" s="187"/>
      <c r="AC176" s="222"/>
      <c r="AD176" s="182"/>
      <c r="AE176" s="186"/>
      <c r="AF176" s="186"/>
      <c r="AG176" s="185"/>
      <c r="AH176" s="187"/>
      <c r="AI176" s="182"/>
      <c r="AJ176" s="186"/>
      <c r="AK176" s="187"/>
      <c r="AL176" s="182"/>
      <c r="AM176" s="186"/>
      <c r="AN176" s="186"/>
      <c r="AO176" s="185"/>
      <c r="AP176" s="184"/>
      <c r="AQ176" s="220"/>
      <c r="AR176" s="186"/>
      <c r="AS176" s="197"/>
    </row>
    <row r="177" spans="1:45" ht="45">
      <c r="A177" s="403">
        <f t="shared" si="10"/>
        <v>1917</v>
      </c>
      <c r="B177" s="217" t="s">
        <v>831</v>
      </c>
      <c r="C177" s="218">
        <f t="shared" si="13"/>
        <v>6</v>
      </c>
      <c r="D177" s="217" t="s">
        <v>1081</v>
      </c>
      <c r="E177" s="170" t="s">
        <v>1546</v>
      </c>
      <c r="F177" s="193">
        <f t="shared" si="6"/>
        <v>58</v>
      </c>
      <c r="G177" s="253">
        <f t="shared" si="11"/>
        <v>28</v>
      </c>
      <c r="H177" s="259"/>
      <c r="I177" s="219"/>
      <c r="J177" s="220"/>
      <c r="K177" s="182"/>
      <c r="L177" s="220"/>
      <c r="M177" s="187"/>
      <c r="N177" s="219"/>
      <c r="O177" s="184"/>
      <c r="P177" s="310"/>
      <c r="Q177" s="253"/>
      <c r="R177" s="183"/>
      <c r="S177" s="182"/>
      <c r="T177" s="187"/>
      <c r="U177" s="222"/>
      <c r="V177" s="182"/>
      <c r="W177" s="185"/>
      <c r="X177" s="186"/>
      <c r="Y177" s="186"/>
      <c r="Z177" s="186"/>
      <c r="AA177" s="186"/>
      <c r="AB177" s="187"/>
      <c r="AC177" s="222"/>
      <c r="AD177" s="182"/>
      <c r="AE177" s="186"/>
      <c r="AF177" s="186"/>
      <c r="AG177" s="185"/>
      <c r="AH177" s="187"/>
      <c r="AI177" s="182"/>
      <c r="AJ177" s="186"/>
      <c r="AK177" s="187"/>
      <c r="AL177" s="182"/>
      <c r="AM177" s="186"/>
      <c r="AN177" s="186"/>
      <c r="AO177" s="185"/>
      <c r="AP177" s="184"/>
      <c r="AQ177" s="220"/>
      <c r="AR177" s="186"/>
      <c r="AS177" s="197"/>
    </row>
    <row r="178" spans="1:45">
      <c r="A178" s="403">
        <f t="shared" si="10"/>
        <v>1918</v>
      </c>
      <c r="B178" s="217" t="s">
        <v>831</v>
      </c>
      <c r="C178" s="218">
        <f t="shared" si="13"/>
        <v>7</v>
      </c>
      <c r="D178" s="217" t="s">
        <v>1081</v>
      </c>
      <c r="E178" s="168" t="s">
        <v>1455</v>
      </c>
      <c r="F178" s="193">
        <f t="shared" si="6"/>
        <v>59</v>
      </c>
      <c r="G178" s="253">
        <f t="shared" si="11"/>
        <v>29</v>
      </c>
      <c r="H178" s="259"/>
      <c r="I178" s="219"/>
      <c r="J178" s="220"/>
      <c r="K178" s="182"/>
      <c r="L178" s="220"/>
      <c r="M178" s="187"/>
      <c r="N178" s="219"/>
      <c r="O178" s="184"/>
      <c r="P178" s="310"/>
      <c r="Q178" s="253"/>
      <c r="R178" s="183"/>
      <c r="S178" s="182"/>
      <c r="T178" s="187"/>
      <c r="U178" s="222"/>
      <c r="V178" s="182"/>
      <c r="W178" s="185"/>
      <c r="X178" s="186"/>
      <c r="Y178" s="186"/>
      <c r="Z178" s="186"/>
      <c r="AA178" s="186"/>
      <c r="AB178" s="187"/>
      <c r="AC178" s="222"/>
      <c r="AD178" s="182"/>
      <c r="AE178" s="186"/>
      <c r="AF178" s="186"/>
      <c r="AG178" s="185"/>
      <c r="AH178" s="187"/>
      <c r="AI178" s="182"/>
      <c r="AJ178" s="186"/>
      <c r="AK178" s="187"/>
      <c r="AL178" s="182"/>
      <c r="AM178" s="186"/>
      <c r="AN178" s="186"/>
      <c r="AO178" s="185"/>
      <c r="AP178" s="184"/>
      <c r="AQ178" s="220"/>
      <c r="AR178" s="186"/>
      <c r="AS178" s="197"/>
    </row>
    <row r="179" spans="1:45" ht="45">
      <c r="A179" s="403">
        <f t="shared" si="10"/>
        <v>1919</v>
      </c>
      <c r="B179" s="217" t="s">
        <v>831</v>
      </c>
      <c r="C179" s="218">
        <f t="shared" si="13"/>
        <v>8</v>
      </c>
      <c r="D179" s="217" t="s">
        <v>1081</v>
      </c>
      <c r="E179" s="170" t="s">
        <v>1595</v>
      </c>
      <c r="F179" s="193">
        <f t="shared" si="6"/>
        <v>60</v>
      </c>
      <c r="G179" s="253">
        <f t="shared" si="11"/>
        <v>30</v>
      </c>
      <c r="H179" s="259"/>
      <c r="I179" s="219"/>
      <c r="J179" s="220"/>
      <c r="K179" s="182"/>
      <c r="L179" s="220"/>
      <c r="M179" s="187"/>
      <c r="N179" s="219"/>
      <c r="O179" s="184"/>
      <c r="P179" s="310"/>
      <c r="Q179" s="253"/>
      <c r="R179" s="183"/>
      <c r="S179" s="182"/>
      <c r="T179" s="187"/>
      <c r="U179" s="222"/>
      <c r="V179" s="182"/>
      <c r="W179" s="185"/>
      <c r="X179" s="186"/>
      <c r="Y179" s="186"/>
      <c r="Z179" s="186"/>
      <c r="AA179" s="186"/>
      <c r="AB179" s="187"/>
      <c r="AC179" s="222"/>
      <c r="AD179" s="182"/>
      <c r="AE179" s="186"/>
      <c r="AF179" s="186"/>
      <c r="AG179" s="185"/>
      <c r="AH179" s="187"/>
      <c r="AI179" s="182"/>
      <c r="AJ179" s="186"/>
      <c r="AK179" s="187"/>
      <c r="AL179" s="182"/>
      <c r="AM179" s="186"/>
      <c r="AN179" s="186"/>
      <c r="AO179" s="185"/>
      <c r="AP179" s="184"/>
      <c r="AQ179" s="220"/>
      <c r="AR179" s="186"/>
      <c r="AS179" s="197"/>
    </row>
    <row r="180" spans="1:45">
      <c r="A180" s="403">
        <f t="shared" si="10"/>
        <v>1920</v>
      </c>
      <c r="B180" s="217" t="s">
        <v>831</v>
      </c>
      <c r="C180" s="218">
        <f t="shared" si="13"/>
        <v>9</v>
      </c>
      <c r="D180" s="217" t="s">
        <v>1081</v>
      </c>
      <c r="E180" s="168" t="s">
        <v>1600</v>
      </c>
      <c r="F180" s="193">
        <f t="shared" si="6"/>
        <v>61</v>
      </c>
      <c r="G180" s="253">
        <f t="shared" si="11"/>
        <v>31</v>
      </c>
      <c r="H180" s="259"/>
      <c r="I180" s="219"/>
      <c r="J180" s="220"/>
      <c r="K180" s="182"/>
      <c r="L180" s="220"/>
      <c r="M180" s="187"/>
      <c r="N180" s="219"/>
      <c r="O180" s="184"/>
      <c r="P180" s="310"/>
      <c r="Q180" s="253"/>
      <c r="R180" s="183"/>
      <c r="S180" s="182"/>
      <c r="T180" s="187"/>
      <c r="U180" s="222"/>
      <c r="V180" s="182"/>
      <c r="W180" s="185"/>
      <c r="X180" s="186"/>
      <c r="Y180" s="186"/>
      <c r="Z180" s="186"/>
      <c r="AA180" s="186"/>
      <c r="AB180" s="187"/>
      <c r="AC180" s="222"/>
      <c r="AD180" s="182"/>
      <c r="AE180" s="186"/>
      <c r="AF180" s="186"/>
      <c r="AG180" s="185"/>
      <c r="AH180" s="187"/>
      <c r="AI180" s="182"/>
      <c r="AJ180" s="186"/>
      <c r="AK180" s="187"/>
      <c r="AL180" s="182"/>
      <c r="AM180" s="186"/>
      <c r="AN180" s="186"/>
      <c r="AO180" s="185"/>
      <c r="AP180" s="184"/>
      <c r="AQ180" s="220"/>
      <c r="AR180" s="186"/>
      <c r="AS180" s="197"/>
    </row>
    <row r="181" spans="1:45" ht="22.5">
      <c r="A181" s="403">
        <f t="shared" si="10"/>
        <v>1921</v>
      </c>
      <c r="B181" s="217" t="s">
        <v>831</v>
      </c>
      <c r="C181" s="218">
        <f t="shared" si="13"/>
        <v>10</v>
      </c>
      <c r="D181" s="217" t="s">
        <v>1081</v>
      </c>
      <c r="E181" s="170" t="s">
        <v>1456</v>
      </c>
      <c r="F181" s="193">
        <f t="shared" si="6"/>
        <v>62</v>
      </c>
      <c r="G181" s="253">
        <f t="shared" si="11"/>
        <v>32</v>
      </c>
      <c r="H181" s="259"/>
      <c r="I181" s="219"/>
      <c r="J181" s="220"/>
      <c r="K181" s="182"/>
      <c r="L181" s="220"/>
      <c r="M181" s="187"/>
      <c r="N181" s="219"/>
      <c r="O181" s="184"/>
      <c r="P181" s="310"/>
      <c r="Q181" s="253"/>
      <c r="R181" s="183"/>
      <c r="S181" s="182"/>
      <c r="T181" s="187"/>
      <c r="U181" s="222"/>
      <c r="V181" s="182"/>
      <c r="W181" s="185"/>
      <c r="X181" s="186"/>
      <c r="Y181" s="186"/>
      <c r="Z181" s="186"/>
      <c r="AA181" s="186"/>
      <c r="AB181" s="187"/>
      <c r="AC181" s="222"/>
      <c r="AD181" s="182"/>
      <c r="AE181" s="186"/>
      <c r="AF181" s="186"/>
      <c r="AG181" s="185"/>
      <c r="AH181" s="187"/>
      <c r="AI181" s="182"/>
      <c r="AJ181" s="186"/>
      <c r="AK181" s="187"/>
      <c r="AL181" s="182"/>
      <c r="AM181" s="186"/>
      <c r="AN181" s="186"/>
      <c r="AO181" s="185"/>
      <c r="AP181" s="184"/>
      <c r="AQ181" s="220"/>
      <c r="AR181" s="186"/>
      <c r="AS181" s="197"/>
    </row>
    <row r="182" spans="1:45" ht="22.5">
      <c r="A182" s="403">
        <f t="shared" si="10"/>
        <v>1922</v>
      </c>
      <c r="B182" s="217" t="s">
        <v>831</v>
      </c>
      <c r="C182" s="218">
        <f>C181+1</f>
        <v>11</v>
      </c>
      <c r="D182" s="217" t="s">
        <v>1081</v>
      </c>
      <c r="E182" s="168" t="s">
        <v>1558</v>
      </c>
      <c r="F182" s="193">
        <f t="shared" si="6"/>
        <v>63</v>
      </c>
      <c r="G182" s="253">
        <f t="shared" si="11"/>
        <v>33</v>
      </c>
      <c r="H182" s="259"/>
      <c r="I182" s="219"/>
      <c r="J182" s="220"/>
      <c r="K182" s="182"/>
      <c r="L182" s="220"/>
      <c r="M182" s="187"/>
      <c r="N182" s="219"/>
      <c r="O182" s="184"/>
      <c r="P182" s="310"/>
      <c r="Q182" s="253"/>
      <c r="R182" s="183"/>
      <c r="S182" s="182"/>
      <c r="T182" s="187"/>
      <c r="U182" s="222"/>
      <c r="V182" s="182"/>
      <c r="W182" s="185"/>
      <c r="X182" s="186"/>
      <c r="Y182" s="186"/>
      <c r="Z182" s="186"/>
      <c r="AA182" s="186"/>
      <c r="AB182" s="187"/>
      <c r="AC182" s="222"/>
      <c r="AD182" s="182"/>
      <c r="AE182" s="186"/>
      <c r="AF182" s="186"/>
      <c r="AG182" s="185"/>
      <c r="AH182" s="187"/>
      <c r="AI182" s="182"/>
      <c r="AJ182" s="186"/>
      <c r="AK182" s="187"/>
      <c r="AL182" s="182"/>
      <c r="AM182" s="186"/>
      <c r="AN182" s="186"/>
      <c r="AO182" s="185"/>
      <c r="AP182" s="184"/>
      <c r="AQ182" s="220"/>
      <c r="AR182" s="186"/>
      <c r="AS182" s="197"/>
    </row>
    <row r="183" spans="1:45" ht="45">
      <c r="A183" s="403">
        <f t="shared" si="10"/>
        <v>1923</v>
      </c>
      <c r="B183" s="217" t="s">
        <v>831</v>
      </c>
      <c r="C183" s="218">
        <f>C182+1</f>
        <v>12</v>
      </c>
      <c r="D183" s="217" t="s">
        <v>1081</v>
      </c>
      <c r="E183" s="170" t="s">
        <v>1547</v>
      </c>
      <c r="F183" s="193">
        <f t="shared" si="6"/>
        <v>64</v>
      </c>
      <c r="G183" s="253">
        <f t="shared" si="11"/>
        <v>34</v>
      </c>
      <c r="H183" s="259"/>
      <c r="I183" s="219"/>
      <c r="J183" s="220"/>
      <c r="K183" s="182"/>
      <c r="L183" s="220"/>
      <c r="M183" s="187"/>
      <c r="N183" s="219"/>
      <c r="O183" s="184"/>
      <c r="P183" s="310"/>
      <c r="Q183" s="253"/>
      <c r="R183" s="183"/>
      <c r="S183" s="182"/>
      <c r="T183" s="187"/>
      <c r="U183" s="222"/>
      <c r="V183" s="182"/>
      <c r="W183" s="185"/>
      <c r="X183" s="186"/>
      <c r="Y183" s="186"/>
      <c r="Z183" s="186"/>
      <c r="AA183" s="186"/>
      <c r="AB183" s="187"/>
      <c r="AC183" s="222"/>
      <c r="AD183" s="182"/>
      <c r="AE183" s="186"/>
      <c r="AF183" s="186"/>
      <c r="AG183" s="185"/>
      <c r="AH183" s="187"/>
      <c r="AI183" s="182"/>
      <c r="AJ183" s="186"/>
      <c r="AK183" s="187"/>
      <c r="AL183" s="182"/>
      <c r="AM183" s="186"/>
      <c r="AN183" s="186"/>
      <c r="AO183" s="185"/>
      <c r="AP183" s="184"/>
      <c r="AQ183" s="220"/>
      <c r="AR183" s="186"/>
      <c r="AS183" s="197"/>
    </row>
    <row r="184" spans="1:45">
      <c r="A184" s="403">
        <f t="shared" si="10"/>
        <v>1924</v>
      </c>
      <c r="B184" s="217" t="s">
        <v>831</v>
      </c>
      <c r="C184" s="218">
        <f>C183+1</f>
        <v>13</v>
      </c>
      <c r="D184" s="217" t="s">
        <v>1081</v>
      </c>
      <c r="E184" s="168" t="s">
        <v>1593</v>
      </c>
      <c r="F184" s="193">
        <f t="shared" si="6"/>
        <v>65</v>
      </c>
      <c r="G184" s="253">
        <f t="shared" si="11"/>
        <v>35</v>
      </c>
      <c r="H184" s="259"/>
      <c r="I184" s="219"/>
      <c r="J184" s="220"/>
      <c r="K184" s="182"/>
      <c r="L184" s="220"/>
      <c r="M184" s="187"/>
      <c r="N184" s="219"/>
      <c r="O184" s="184"/>
      <c r="P184" s="310"/>
      <c r="Q184" s="253"/>
      <c r="R184" s="183"/>
      <c r="S184" s="182"/>
      <c r="T184" s="187"/>
      <c r="U184" s="222"/>
      <c r="V184" s="182"/>
      <c r="W184" s="185"/>
      <c r="X184" s="186"/>
      <c r="Y184" s="186"/>
      <c r="Z184" s="186"/>
      <c r="AA184" s="186"/>
      <c r="AB184" s="187"/>
      <c r="AC184" s="222"/>
      <c r="AD184" s="182"/>
      <c r="AE184" s="186"/>
      <c r="AF184" s="186"/>
      <c r="AG184" s="185"/>
      <c r="AH184" s="187"/>
      <c r="AI184" s="182"/>
      <c r="AJ184" s="186"/>
      <c r="AK184" s="187"/>
      <c r="AL184" s="182"/>
      <c r="AM184" s="186"/>
      <c r="AN184" s="186"/>
      <c r="AO184" s="185"/>
      <c r="AP184" s="184"/>
      <c r="AQ184" s="220"/>
      <c r="AR184" s="186"/>
      <c r="AS184" s="197"/>
    </row>
    <row r="185" spans="1:45">
      <c r="A185" s="403">
        <f t="shared" si="10"/>
        <v>1925</v>
      </c>
      <c r="B185" s="217" t="s">
        <v>831</v>
      </c>
      <c r="C185" s="218">
        <f t="shared" ref="C185:C193" si="14">C184+1</f>
        <v>14</v>
      </c>
      <c r="D185" s="217" t="s">
        <v>1081</v>
      </c>
      <c r="E185" s="170" t="s">
        <v>1457</v>
      </c>
      <c r="F185" s="193">
        <f t="shared" ref="F185:F248" si="15">F184+1</f>
        <v>66</v>
      </c>
      <c r="G185" s="253">
        <f t="shared" si="11"/>
        <v>36</v>
      </c>
      <c r="H185" s="259"/>
      <c r="I185" s="219"/>
      <c r="J185" s="220"/>
      <c r="K185" s="182"/>
      <c r="L185" s="220"/>
      <c r="M185" s="187"/>
      <c r="N185" s="219"/>
      <c r="O185" s="184"/>
      <c r="P185" s="310"/>
      <c r="Q185" s="253"/>
      <c r="R185" s="183"/>
      <c r="S185" s="182"/>
      <c r="T185" s="187"/>
      <c r="U185" s="222"/>
      <c r="V185" s="182"/>
      <c r="W185" s="185"/>
      <c r="X185" s="186"/>
      <c r="Y185" s="186"/>
      <c r="Z185" s="186"/>
      <c r="AA185" s="186"/>
      <c r="AB185" s="187"/>
      <c r="AC185" s="222"/>
      <c r="AD185" s="182"/>
      <c r="AE185" s="186"/>
      <c r="AF185" s="186"/>
      <c r="AG185" s="185"/>
      <c r="AH185" s="187"/>
      <c r="AI185" s="182"/>
      <c r="AJ185" s="186"/>
      <c r="AK185" s="187"/>
      <c r="AL185" s="182"/>
      <c r="AM185" s="186"/>
      <c r="AN185" s="186"/>
      <c r="AO185" s="185"/>
      <c r="AP185" s="184"/>
      <c r="AQ185" s="220"/>
      <c r="AR185" s="186"/>
      <c r="AS185" s="197"/>
    </row>
    <row r="186" spans="1:45" ht="45">
      <c r="A186" s="403">
        <f t="shared" si="10"/>
        <v>1926</v>
      </c>
      <c r="B186" s="217" t="s">
        <v>831</v>
      </c>
      <c r="C186" s="218">
        <f t="shared" si="14"/>
        <v>15</v>
      </c>
      <c r="D186" s="217" t="s">
        <v>1081</v>
      </c>
      <c r="E186" s="168" t="s">
        <v>1611</v>
      </c>
      <c r="F186" s="193">
        <f t="shared" si="15"/>
        <v>67</v>
      </c>
      <c r="G186" s="253">
        <f t="shared" si="11"/>
        <v>37</v>
      </c>
      <c r="H186" s="259"/>
      <c r="I186" s="219"/>
      <c r="J186" s="220"/>
      <c r="K186" s="182"/>
      <c r="L186" s="220"/>
      <c r="M186" s="187"/>
      <c r="N186" s="219"/>
      <c r="O186" s="184"/>
      <c r="P186" s="310"/>
      <c r="Q186" s="253"/>
      <c r="R186" s="183"/>
      <c r="S186" s="182"/>
      <c r="T186" s="187"/>
      <c r="U186" s="222"/>
      <c r="V186" s="182"/>
      <c r="W186" s="185"/>
      <c r="X186" s="186"/>
      <c r="Y186" s="186"/>
      <c r="Z186" s="186"/>
      <c r="AA186" s="186"/>
      <c r="AB186" s="187"/>
      <c r="AC186" s="222"/>
      <c r="AD186" s="182"/>
      <c r="AE186" s="186"/>
      <c r="AF186" s="186"/>
      <c r="AG186" s="185"/>
      <c r="AH186" s="187"/>
      <c r="AI186" s="182"/>
      <c r="AJ186" s="186"/>
      <c r="AK186" s="187"/>
      <c r="AL186" s="182"/>
      <c r="AM186" s="186"/>
      <c r="AN186" s="186"/>
      <c r="AO186" s="185"/>
      <c r="AP186" s="184"/>
      <c r="AQ186" s="220"/>
      <c r="AR186" s="186"/>
      <c r="AS186" s="197"/>
    </row>
    <row r="187" spans="1:45" ht="78.75">
      <c r="A187" s="403">
        <f t="shared" si="10"/>
        <v>1927</v>
      </c>
      <c r="B187" s="217" t="s">
        <v>832</v>
      </c>
      <c r="C187" s="218">
        <v>2</v>
      </c>
      <c r="D187" s="217" t="s">
        <v>1081</v>
      </c>
      <c r="E187" s="170" t="s">
        <v>1594</v>
      </c>
      <c r="F187" s="193">
        <f t="shared" si="15"/>
        <v>68</v>
      </c>
      <c r="G187" s="253">
        <f t="shared" si="11"/>
        <v>38</v>
      </c>
      <c r="H187" s="259"/>
      <c r="I187" s="219"/>
      <c r="J187" s="220"/>
      <c r="K187" s="182"/>
      <c r="L187" s="220"/>
      <c r="M187" s="187"/>
      <c r="N187" s="219"/>
      <c r="O187" s="184"/>
      <c r="P187" s="310"/>
      <c r="Q187" s="253"/>
      <c r="R187" s="183"/>
      <c r="S187" s="182"/>
      <c r="T187" s="187"/>
      <c r="U187" s="222"/>
      <c r="V187" s="182"/>
      <c r="W187" s="185"/>
      <c r="X187" s="186"/>
      <c r="Y187" s="186"/>
      <c r="Z187" s="186"/>
      <c r="AA187" s="186"/>
      <c r="AB187" s="187"/>
      <c r="AC187" s="222"/>
      <c r="AD187" s="182"/>
      <c r="AE187" s="186"/>
      <c r="AF187" s="186"/>
      <c r="AG187" s="185"/>
      <c r="AH187" s="187"/>
      <c r="AI187" s="182"/>
      <c r="AJ187" s="186"/>
      <c r="AK187" s="187"/>
      <c r="AL187" s="182"/>
      <c r="AM187" s="186"/>
      <c r="AN187" s="186"/>
      <c r="AO187" s="185"/>
      <c r="AP187" s="184"/>
      <c r="AQ187" s="220"/>
      <c r="AR187" s="186"/>
      <c r="AS187" s="197"/>
    </row>
    <row r="188" spans="1:45" ht="56.25">
      <c r="A188" s="403">
        <f t="shared" si="10"/>
        <v>1928</v>
      </c>
      <c r="B188" s="217" t="s">
        <v>832</v>
      </c>
      <c r="C188" s="218">
        <f t="shared" si="14"/>
        <v>3</v>
      </c>
      <c r="D188" s="217" t="s">
        <v>1081</v>
      </c>
      <c r="E188" s="168" t="s">
        <v>1607</v>
      </c>
      <c r="F188" s="193">
        <f t="shared" si="15"/>
        <v>69</v>
      </c>
      <c r="G188" s="253">
        <f t="shared" si="11"/>
        <v>39</v>
      </c>
      <c r="H188" s="259"/>
      <c r="I188" s="219"/>
      <c r="J188" s="220"/>
      <c r="K188" s="182"/>
      <c r="L188" s="220"/>
      <c r="M188" s="187"/>
      <c r="N188" s="219"/>
      <c r="O188" s="184"/>
      <c r="P188" s="310"/>
      <c r="Q188" s="253"/>
      <c r="R188" s="183"/>
      <c r="S188" s="182"/>
      <c r="T188" s="187"/>
      <c r="U188" s="222"/>
      <c r="V188" s="182"/>
      <c r="W188" s="185"/>
      <c r="X188" s="186"/>
      <c r="Y188" s="186"/>
      <c r="Z188" s="186"/>
      <c r="AA188" s="186"/>
      <c r="AB188" s="187"/>
      <c r="AC188" s="222"/>
      <c r="AD188" s="182"/>
      <c r="AE188" s="186"/>
      <c r="AF188" s="186"/>
      <c r="AG188" s="185"/>
      <c r="AH188" s="187"/>
      <c r="AI188" s="182"/>
      <c r="AJ188" s="186"/>
      <c r="AK188" s="187"/>
      <c r="AL188" s="182"/>
      <c r="AM188" s="186"/>
      <c r="AN188" s="186"/>
      <c r="AO188" s="185"/>
      <c r="AP188" s="184"/>
      <c r="AQ188" s="220"/>
      <c r="AR188" s="186"/>
      <c r="AS188" s="197"/>
    </row>
    <row r="189" spans="1:45">
      <c r="A189" s="403">
        <f t="shared" si="10"/>
        <v>1929</v>
      </c>
      <c r="B189" s="217" t="s">
        <v>832</v>
      </c>
      <c r="C189" s="218">
        <f t="shared" si="14"/>
        <v>4</v>
      </c>
      <c r="D189" s="217" t="s">
        <v>1081</v>
      </c>
      <c r="E189" s="171" t="s">
        <v>1591</v>
      </c>
      <c r="F189" s="193">
        <f t="shared" si="15"/>
        <v>70</v>
      </c>
      <c r="G189" s="253">
        <f t="shared" si="11"/>
        <v>40</v>
      </c>
      <c r="H189" s="259"/>
      <c r="I189" s="219"/>
      <c r="J189" s="220"/>
      <c r="K189" s="182"/>
      <c r="L189" s="220"/>
      <c r="M189" s="187"/>
      <c r="N189" s="219"/>
      <c r="O189" s="184"/>
      <c r="P189" s="310"/>
      <c r="Q189" s="253"/>
      <c r="R189" s="183"/>
      <c r="S189" s="182"/>
      <c r="T189" s="187"/>
      <c r="U189" s="222"/>
      <c r="V189" s="182"/>
      <c r="W189" s="185"/>
      <c r="X189" s="186"/>
      <c r="Y189" s="186"/>
      <c r="Z189" s="186"/>
      <c r="AA189" s="186"/>
      <c r="AB189" s="187"/>
      <c r="AC189" s="222"/>
      <c r="AD189" s="182"/>
      <c r="AE189" s="186"/>
      <c r="AF189" s="186"/>
      <c r="AG189" s="185"/>
      <c r="AH189" s="187"/>
      <c r="AI189" s="182"/>
      <c r="AJ189" s="186"/>
      <c r="AK189" s="187"/>
      <c r="AL189" s="182"/>
      <c r="AM189" s="186"/>
      <c r="AN189" s="186"/>
      <c r="AO189" s="185"/>
      <c r="AP189" s="184"/>
      <c r="AQ189" s="220"/>
      <c r="AR189" s="186"/>
      <c r="AS189" s="197"/>
    </row>
    <row r="190" spans="1:45">
      <c r="A190" s="403">
        <f t="shared" si="10"/>
        <v>1930</v>
      </c>
      <c r="B190" s="217" t="s">
        <v>832</v>
      </c>
      <c r="C190" s="218">
        <f t="shared" si="14"/>
        <v>5</v>
      </c>
      <c r="D190" s="217" t="s">
        <v>1081</v>
      </c>
      <c r="E190" s="168" t="s">
        <v>1557</v>
      </c>
      <c r="F190" s="193">
        <f t="shared" si="15"/>
        <v>71</v>
      </c>
      <c r="G190" s="253">
        <f t="shared" si="11"/>
        <v>41</v>
      </c>
      <c r="H190" s="259"/>
      <c r="I190" s="219"/>
      <c r="J190" s="220"/>
      <c r="K190" s="182"/>
      <c r="L190" s="220"/>
      <c r="M190" s="187"/>
      <c r="N190" s="219"/>
      <c r="O190" s="184"/>
      <c r="P190" s="310"/>
      <c r="Q190" s="253"/>
      <c r="R190" s="183"/>
      <c r="S190" s="182"/>
      <c r="T190" s="187"/>
      <c r="U190" s="222"/>
      <c r="V190" s="182"/>
      <c r="W190" s="185"/>
      <c r="X190" s="186"/>
      <c r="Y190" s="186"/>
      <c r="Z190" s="186"/>
      <c r="AA190" s="186"/>
      <c r="AB190" s="187"/>
      <c r="AC190" s="222"/>
      <c r="AD190" s="182"/>
      <c r="AE190" s="186"/>
      <c r="AF190" s="186"/>
      <c r="AG190" s="185"/>
      <c r="AH190" s="187"/>
      <c r="AI190" s="182"/>
      <c r="AJ190" s="186"/>
      <c r="AK190" s="187"/>
      <c r="AL190" s="182"/>
      <c r="AM190" s="186"/>
      <c r="AN190" s="186"/>
      <c r="AO190" s="185"/>
      <c r="AP190" s="184"/>
      <c r="AQ190" s="220"/>
      <c r="AR190" s="186"/>
      <c r="AS190" s="197"/>
    </row>
    <row r="191" spans="1:45" ht="22.5">
      <c r="A191" s="403">
        <f t="shared" si="10"/>
        <v>1931</v>
      </c>
      <c r="B191" s="217" t="s">
        <v>832</v>
      </c>
      <c r="C191" s="218">
        <f t="shared" si="14"/>
        <v>6</v>
      </c>
      <c r="D191" s="217" t="s">
        <v>1081</v>
      </c>
      <c r="E191" s="171" t="s">
        <v>1458</v>
      </c>
      <c r="F191" s="193">
        <f t="shared" si="15"/>
        <v>72</v>
      </c>
      <c r="G191" s="253">
        <f t="shared" si="11"/>
        <v>42</v>
      </c>
      <c r="H191" s="259"/>
      <c r="I191" s="219"/>
      <c r="J191" s="220"/>
      <c r="K191" s="182"/>
      <c r="L191" s="220"/>
      <c r="M191" s="187"/>
      <c r="N191" s="219"/>
      <c r="O191" s="184"/>
      <c r="P191" s="310"/>
      <c r="Q191" s="253"/>
      <c r="R191" s="183"/>
      <c r="S191" s="182"/>
      <c r="T191" s="187"/>
      <c r="U191" s="222"/>
      <c r="V191" s="182"/>
      <c r="W191" s="185"/>
      <c r="X191" s="186"/>
      <c r="Y191" s="186"/>
      <c r="Z191" s="186"/>
      <c r="AA191" s="186"/>
      <c r="AB191" s="187"/>
      <c r="AC191" s="222"/>
      <c r="AD191" s="182"/>
      <c r="AE191" s="186"/>
      <c r="AF191" s="186"/>
      <c r="AG191" s="185"/>
      <c r="AH191" s="187"/>
      <c r="AI191" s="182"/>
      <c r="AJ191" s="186"/>
      <c r="AK191" s="187"/>
      <c r="AL191" s="182"/>
      <c r="AM191" s="186"/>
      <c r="AN191" s="186"/>
      <c r="AO191" s="185"/>
      <c r="AP191" s="184"/>
      <c r="AQ191" s="220"/>
      <c r="AR191" s="186"/>
      <c r="AS191" s="197"/>
    </row>
    <row r="192" spans="1:45" ht="22.5">
      <c r="A192" s="403">
        <f t="shared" si="10"/>
        <v>1932</v>
      </c>
      <c r="B192" s="217" t="s">
        <v>832</v>
      </c>
      <c r="C192" s="218">
        <f t="shared" si="14"/>
        <v>7</v>
      </c>
      <c r="D192" s="217" t="s">
        <v>1081</v>
      </c>
      <c r="E192" s="168" t="s">
        <v>1556</v>
      </c>
      <c r="F192" s="193">
        <f t="shared" si="15"/>
        <v>73</v>
      </c>
      <c r="G192" s="253">
        <f t="shared" si="11"/>
        <v>43</v>
      </c>
      <c r="H192" s="259"/>
      <c r="I192" s="219"/>
      <c r="J192" s="220"/>
      <c r="K192" s="182"/>
      <c r="L192" s="220"/>
      <c r="M192" s="187"/>
      <c r="N192" s="219"/>
      <c r="O192" s="184"/>
      <c r="P192" s="310"/>
      <c r="Q192" s="253"/>
      <c r="R192" s="183"/>
      <c r="S192" s="182"/>
      <c r="T192" s="187"/>
      <c r="U192" s="222"/>
      <c r="V192" s="182"/>
      <c r="W192" s="185"/>
      <c r="X192" s="186"/>
      <c r="Y192" s="186"/>
      <c r="Z192" s="186"/>
      <c r="AA192" s="186"/>
      <c r="AB192" s="187"/>
      <c r="AC192" s="222"/>
      <c r="AD192" s="182"/>
      <c r="AE192" s="186"/>
      <c r="AF192" s="186"/>
      <c r="AG192" s="185"/>
      <c r="AH192" s="187"/>
      <c r="AI192" s="182"/>
      <c r="AJ192" s="186"/>
      <c r="AK192" s="187"/>
      <c r="AL192" s="182"/>
      <c r="AM192" s="186"/>
      <c r="AN192" s="186"/>
      <c r="AO192" s="185"/>
      <c r="AP192" s="184"/>
      <c r="AQ192" s="220"/>
      <c r="AR192" s="186"/>
      <c r="AS192" s="197"/>
    </row>
    <row r="193" spans="1:45">
      <c r="A193" s="403">
        <f t="shared" si="10"/>
        <v>1933</v>
      </c>
      <c r="B193" s="217" t="s">
        <v>832</v>
      </c>
      <c r="C193" s="218">
        <f t="shared" si="14"/>
        <v>8</v>
      </c>
      <c r="D193" s="217" t="s">
        <v>1081</v>
      </c>
      <c r="E193" s="171" t="s">
        <v>1592</v>
      </c>
      <c r="F193" s="193">
        <f t="shared" si="15"/>
        <v>74</v>
      </c>
      <c r="G193" s="253">
        <f t="shared" si="11"/>
        <v>44</v>
      </c>
      <c r="H193" s="259"/>
      <c r="I193" s="219"/>
      <c r="J193" s="220"/>
      <c r="K193" s="182"/>
      <c r="L193" s="220"/>
      <c r="M193" s="187"/>
      <c r="N193" s="219"/>
      <c r="O193" s="184"/>
      <c r="P193" s="310"/>
      <c r="Q193" s="253"/>
      <c r="R193" s="183"/>
      <c r="S193" s="182"/>
      <c r="T193" s="187"/>
      <c r="U193" s="222"/>
      <c r="V193" s="182"/>
      <c r="W193" s="185"/>
      <c r="X193" s="186"/>
      <c r="Y193" s="186"/>
      <c r="Z193" s="186"/>
      <c r="AA193" s="186"/>
      <c r="AB193" s="187"/>
      <c r="AC193" s="222"/>
      <c r="AD193" s="182"/>
      <c r="AE193" s="186"/>
      <c r="AF193" s="186"/>
      <c r="AG193" s="185"/>
      <c r="AH193" s="187"/>
      <c r="AI193" s="182"/>
      <c r="AJ193" s="186"/>
      <c r="AK193" s="187"/>
      <c r="AL193" s="182"/>
      <c r="AM193" s="186"/>
      <c r="AN193" s="186"/>
      <c r="AO193" s="185"/>
      <c r="AP193" s="184"/>
      <c r="AQ193" s="220"/>
      <c r="AR193" s="186"/>
      <c r="AS193" s="197"/>
    </row>
    <row r="194" spans="1:45" ht="33.75">
      <c r="A194" s="403">
        <f t="shared" si="10"/>
        <v>1934</v>
      </c>
      <c r="B194" s="217" t="s">
        <v>832</v>
      </c>
      <c r="C194" s="218">
        <f>C193+1</f>
        <v>9</v>
      </c>
      <c r="D194" s="217" t="s">
        <v>1081</v>
      </c>
      <c r="E194" s="168" t="s">
        <v>1599</v>
      </c>
      <c r="F194" s="193">
        <f t="shared" si="15"/>
        <v>75</v>
      </c>
      <c r="G194" s="253">
        <f t="shared" si="11"/>
        <v>45</v>
      </c>
      <c r="H194" s="259"/>
      <c r="I194" s="219"/>
      <c r="J194" s="220"/>
      <c r="K194" s="182"/>
      <c r="L194" s="220"/>
      <c r="M194" s="187"/>
      <c r="N194" s="219"/>
      <c r="O194" s="184"/>
      <c r="P194" s="310"/>
      <c r="Q194" s="253"/>
      <c r="R194" s="183"/>
      <c r="S194" s="182"/>
      <c r="T194" s="187"/>
      <c r="U194" s="222"/>
      <c r="V194" s="182"/>
      <c r="W194" s="185"/>
      <c r="X194" s="186"/>
      <c r="Y194" s="186"/>
      <c r="Z194" s="186"/>
      <c r="AA194" s="186"/>
      <c r="AB194" s="187"/>
      <c r="AC194" s="222"/>
      <c r="AD194" s="182"/>
      <c r="AE194" s="186"/>
      <c r="AF194" s="186"/>
      <c r="AG194" s="185"/>
      <c r="AH194" s="187"/>
      <c r="AI194" s="182"/>
      <c r="AJ194" s="186"/>
      <c r="AK194" s="187"/>
      <c r="AL194" s="182"/>
      <c r="AM194" s="186"/>
      <c r="AN194" s="186"/>
      <c r="AO194" s="185"/>
      <c r="AP194" s="184"/>
      <c r="AQ194" s="220"/>
      <c r="AR194" s="186"/>
      <c r="AS194" s="197"/>
    </row>
    <row r="195" spans="1:45">
      <c r="A195" s="403">
        <f t="shared" si="10"/>
        <v>1935</v>
      </c>
      <c r="B195" s="217" t="s">
        <v>832</v>
      </c>
      <c r="C195" s="218">
        <f>C194+1</f>
        <v>10</v>
      </c>
      <c r="D195" s="217" t="s">
        <v>1081</v>
      </c>
      <c r="E195" s="171" t="s">
        <v>1382</v>
      </c>
      <c r="F195" s="193">
        <f t="shared" si="15"/>
        <v>76</v>
      </c>
      <c r="G195" s="253">
        <f t="shared" si="11"/>
        <v>46</v>
      </c>
      <c r="H195" s="259"/>
      <c r="I195" s="219"/>
      <c r="J195" s="220"/>
      <c r="K195" s="182"/>
      <c r="L195" s="220"/>
      <c r="M195" s="187"/>
      <c r="N195" s="219"/>
      <c r="O195" s="184"/>
      <c r="P195" s="310"/>
      <c r="Q195" s="253"/>
      <c r="R195" s="183"/>
      <c r="S195" s="182"/>
      <c r="T195" s="187"/>
      <c r="U195" s="222"/>
      <c r="V195" s="182"/>
      <c r="W195" s="185"/>
      <c r="X195" s="186"/>
      <c r="Y195" s="186"/>
      <c r="Z195" s="186"/>
      <c r="AA195" s="186"/>
      <c r="AB195" s="187"/>
      <c r="AC195" s="222"/>
      <c r="AD195" s="182"/>
      <c r="AE195" s="186"/>
      <c r="AF195" s="186"/>
      <c r="AG195" s="185"/>
      <c r="AH195" s="187"/>
      <c r="AI195" s="182"/>
      <c r="AJ195" s="186"/>
      <c r="AK195" s="187"/>
      <c r="AL195" s="182"/>
      <c r="AM195" s="186"/>
      <c r="AN195" s="186"/>
      <c r="AO195" s="185"/>
      <c r="AP195" s="184"/>
      <c r="AQ195" s="220"/>
      <c r="AR195" s="186"/>
      <c r="AS195" s="197"/>
    </row>
    <row r="196" spans="1:45" ht="22.5">
      <c r="A196" s="403">
        <f t="shared" si="10"/>
        <v>1936</v>
      </c>
      <c r="B196" s="217" t="s">
        <v>832</v>
      </c>
      <c r="C196" s="218">
        <f>C195+1</f>
        <v>11</v>
      </c>
      <c r="D196" s="217" t="s">
        <v>1081</v>
      </c>
      <c r="E196" s="168" t="s">
        <v>1555</v>
      </c>
      <c r="F196" s="193">
        <f t="shared" si="15"/>
        <v>77</v>
      </c>
      <c r="G196" s="253">
        <f t="shared" si="11"/>
        <v>47</v>
      </c>
      <c r="H196" s="259"/>
      <c r="I196" s="219"/>
      <c r="J196" s="220"/>
      <c r="K196" s="182"/>
      <c r="L196" s="220"/>
      <c r="M196" s="187"/>
      <c r="N196" s="219"/>
      <c r="O196" s="184"/>
      <c r="P196" s="310"/>
      <c r="Q196" s="253"/>
      <c r="R196" s="183"/>
      <c r="S196" s="182"/>
      <c r="T196" s="187"/>
      <c r="U196" s="222"/>
      <c r="V196" s="182"/>
      <c r="W196" s="185"/>
      <c r="X196" s="186"/>
      <c r="Y196" s="186"/>
      <c r="Z196" s="186"/>
      <c r="AA196" s="186"/>
      <c r="AB196" s="187"/>
      <c r="AC196" s="222"/>
      <c r="AD196" s="182"/>
      <c r="AE196" s="186"/>
      <c r="AF196" s="186"/>
      <c r="AG196" s="185"/>
      <c r="AH196" s="187"/>
      <c r="AI196" s="182"/>
      <c r="AJ196" s="186"/>
      <c r="AK196" s="187"/>
      <c r="AL196" s="182"/>
      <c r="AM196" s="186"/>
      <c r="AN196" s="186"/>
      <c r="AO196" s="185"/>
      <c r="AP196" s="184"/>
      <c r="AQ196" s="220"/>
      <c r="AR196" s="186"/>
      <c r="AS196" s="197"/>
    </row>
    <row r="197" spans="1:45">
      <c r="A197" s="403">
        <f t="shared" si="10"/>
        <v>1937</v>
      </c>
      <c r="B197" s="217" t="s">
        <v>832</v>
      </c>
      <c r="C197" s="218">
        <f>C196+1</f>
        <v>12</v>
      </c>
      <c r="D197" s="217" t="s">
        <v>1081</v>
      </c>
      <c r="E197" s="171" t="s">
        <v>1383</v>
      </c>
      <c r="F197" s="193">
        <f t="shared" si="15"/>
        <v>78</v>
      </c>
      <c r="G197" s="253">
        <f t="shared" si="11"/>
        <v>48</v>
      </c>
      <c r="H197" s="259"/>
      <c r="I197" s="219"/>
      <c r="J197" s="220"/>
      <c r="K197" s="182"/>
      <c r="L197" s="220"/>
      <c r="M197" s="187"/>
      <c r="N197" s="219"/>
      <c r="O197" s="184"/>
      <c r="P197" s="310"/>
      <c r="Q197" s="253"/>
      <c r="R197" s="183"/>
      <c r="S197" s="182"/>
      <c r="T197" s="187"/>
      <c r="U197" s="222"/>
      <c r="V197" s="182"/>
      <c r="W197" s="185"/>
      <c r="X197" s="186"/>
      <c r="Y197" s="186"/>
      <c r="Z197" s="186"/>
      <c r="AA197" s="186"/>
      <c r="AB197" s="187"/>
      <c r="AC197" s="222"/>
      <c r="AD197" s="182"/>
      <c r="AE197" s="186"/>
      <c r="AF197" s="186"/>
      <c r="AG197" s="185"/>
      <c r="AH197" s="187"/>
      <c r="AI197" s="182"/>
      <c r="AJ197" s="186"/>
      <c r="AK197" s="187"/>
      <c r="AL197" s="182"/>
      <c r="AM197" s="186"/>
      <c r="AN197" s="186"/>
      <c r="AO197" s="185"/>
      <c r="AP197" s="184"/>
      <c r="AQ197" s="220"/>
      <c r="AR197" s="186"/>
      <c r="AS197" s="197"/>
    </row>
    <row r="198" spans="1:45" ht="22.5">
      <c r="A198" s="403">
        <f t="shared" si="10"/>
        <v>1938</v>
      </c>
      <c r="B198" s="217" t="s">
        <v>832</v>
      </c>
      <c r="C198" s="218">
        <f t="shared" ref="C198:C208" si="16">C197+1</f>
        <v>13</v>
      </c>
      <c r="D198" s="217" t="s">
        <v>1081</v>
      </c>
      <c r="E198" s="168" t="s">
        <v>1554</v>
      </c>
      <c r="F198" s="193">
        <f t="shared" si="15"/>
        <v>79</v>
      </c>
      <c r="G198" s="253">
        <f t="shared" si="11"/>
        <v>49</v>
      </c>
      <c r="H198" s="259"/>
      <c r="I198" s="219"/>
      <c r="J198" s="220"/>
      <c r="K198" s="182"/>
      <c r="L198" s="220"/>
      <c r="M198" s="187"/>
      <c r="N198" s="219"/>
      <c r="O198" s="184"/>
      <c r="P198" s="310"/>
      <c r="Q198" s="253"/>
      <c r="R198" s="183"/>
      <c r="S198" s="182"/>
      <c r="T198" s="187"/>
      <c r="U198" s="222"/>
      <c r="V198" s="182"/>
      <c r="W198" s="185"/>
      <c r="X198" s="186"/>
      <c r="Y198" s="186"/>
      <c r="Z198" s="186"/>
      <c r="AA198" s="186"/>
      <c r="AB198" s="187"/>
      <c r="AC198" s="222"/>
      <c r="AD198" s="182"/>
      <c r="AE198" s="186"/>
      <c r="AF198" s="186"/>
      <c r="AG198" s="185"/>
      <c r="AH198" s="187"/>
      <c r="AI198" s="182"/>
      <c r="AJ198" s="186"/>
      <c r="AK198" s="187"/>
      <c r="AL198" s="182"/>
      <c r="AM198" s="186"/>
      <c r="AN198" s="186"/>
      <c r="AO198" s="185"/>
      <c r="AP198" s="184"/>
      <c r="AQ198" s="220"/>
      <c r="AR198" s="186"/>
      <c r="AS198" s="197"/>
    </row>
    <row r="199" spans="1:45" ht="45">
      <c r="A199" s="403">
        <f t="shared" si="10"/>
        <v>1939</v>
      </c>
      <c r="B199" s="217" t="s">
        <v>20</v>
      </c>
      <c r="C199" s="218">
        <f t="shared" si="16"/>
        <v>14</v>
      </c>
      <c r="D199" s="217" t="s">
        <v>1081</v>
      </c>
      <c r="E199" s="172" t="s">
        <v>1688</v>
      </c>
      <c r="F199" s="193">
        <f t="shared" si="15"/>
        <v>80</v>
      </c>
      <c r="G199" s="253">
        <f t="shared" si="11"/>
        <v>50</v>
      </c>
      <c r="H199" s="299" t="s">
        <v>1623</v>
      </c>
      <c r="I199" s="219"/>
      <c r="J199" s="220"/>
      <c r="K199" s="182"/>
      <c r="L199" s="220"/>
      <c r="M199" s="187"/>
      <c r="N199" s="219"/>
      <c r="O199" s="184"/>
      <c r="P199" s="310"/>
      <c r="Q199" s="253"/>
      <c r="R199" s="183"/>
      <c r="S199" s="182"/>
      <c r="T199" s="187"/>
      <c r="U199" s="222"/>
      <c r="V199" s="182"/>
      <c r="W199" s="185"/>
      <c r="X199" s="186"/>
      <c r="Y199" s="186"/>
      <c r="Z199" s="186"/>
      <c r="AA199" s="186"/>
      <c r="AB199" s="187"/>
      <c r="AC199" s="222"/>
      <c r="AD199" s="182"/>
      <c r="AE199" s="186"/>
      <c r="AF199" s="186"/>
      <c r="AG199" s="185"/>
      <c r="AH199" s="187"/>
      <c r="AI199" s="182"/>
      <c r="AJ199" s="186"/>
      <c r="AK199" s="187"/>
      <c r="AL199" s="182"/>
      <c r="AM199" s="186"/>
      <c r="AN199" s="186"/>
      <c r="AO199" s="185"/>
      <c r="AP199" s="184"/>
      <c r="AQ199" s="220"/>
      <c r="AR199" s="186"/>
      <c r="AS199" s="197"/>
    </row>
    <row r="200" spans="1:45">
      <c r="A200" s="403">
        <f t="shared" si="10"/>
        <v>1940</v>
      </c>
      <c r="B200" s="217" t="s">
        <v>20</v>
      </c>
      <c r="C200" s="218">
        <f t="shared" si="16"/>
        <v>15</v>
      </c>
      <c r="D200" s="217" t="s">
        <v>1081</v>
      </c>
      <c r="E200" s="168" t="s">
        <v>1590</v>
      </c>
      <c r="F200" s="193">
        <f t="shared" si="15"/>
        <v>81</v>
      </c>
      <c r="G200" s="253">
        <f t="shared" si="11"/>
        <v>51</v>
      </c>
      <c r="H200" s="259">
        <v>1</v>
      </c>
      <c r="I200" s="219"/>
      <c r="J200" s="220"/>
      <c r="K200" s="182"/>
      <c r="L200" s="220"/>
      <c r="M200" s="187"/>
      <c r="N200" s="219"/>
      <c r="O200" s="184"/>
      <c r="P200" s="310"/>
      <c r="Q200" s="253"/>
      <c r="R200" s="183"/>
      <c r="S200" s="182"/>
      <c r="T200" s="187"/>
      <c r="U200" s="222"/>
      <c r="V200" s="182"/>
      <c r="W200" s="185"/>
      <c r="X200" s="186"/>
      <c r="Y200" s="186"/>
      <c r="Z200" s="186"/>
      <c r="AA200" s="186"/>
      <c r="AB200" s="187"/>
      <c r="AC200" s="222"/>
      <c r="AD200" s="182"/>
      <c r="AE200" s="186"/>
      <c r="AF200" s="186"/>
      <c r="AG200" s="185"/>
      <c r="AH200" s="187"/>
      <c r="AI200" s="182"/>
      <c r="AJ200" s="186"/>
      <c r="AK200" s="187"/>
      <c r="AL200" s="182"/>
      <c r="AM200" s="186"/>
      <c r="AN200" s="186"/>
      <c r="AO200" s="185"/>
      <c r="AP200" s="184"/>
      <c r="AQ200" s="220"/>
      <c r="AR200" s="186"/>
      <c r="AS200" s="197"/>
    </row>
    <row r="201" spans="1:45" ht="45">
      <c r="A201" s="403">
        <f t="shared" si="10"/>
        <v>1941</v>
      </c>
      <c r="B201" s="217" t="s">
        <v>20</v>
      </c>
      <c r="C201" s="218">
        <f t="shared" si="16"/>
        <v>16</v>
      </c>
      <c r="D201" s="217" t="s">
        <v>1081</v>
      </c>
      <c r="E201" s="171" t="s">
        <v>1651</v>
      </c>
      <c r="F201" s="193">
        <f t="shared" si="15"/>
        <v>82</v>
      </c>
      <c r="G201" s="253">
        <f t="shared" si="11"/>
        <v>52</v>
      </c>
      <c r="H201" s="259">
        <f t="shared" ref="H201:H264" si="17">H200+1</f>
        <v>2</v>
      </c>
      <c r="I201" s="219"/>
      <c r="J201" s="220"/>
      <c r="K201" s="182"/>
      <c r="L201" s="220"/>
      <c r="M201" s="187"/>
      <c r="N201" s="219"/>
      <c r="O201" s="184"/>
      <c r="P201" s="310"/>
      <c r="Q201" s="253"/>
      <c r="R201" s="183"/>
      <c r="S201" s="182"/>
      <c r="T201" s="187"/>
      <c r="U201" s="222"/>
      <c r="V201" s="182"/>
      <c r="W201" s="185"/>
      <c r="X201" s="186"/>
      <c r="Y201" s="186"/>
      <c r="Z201" s="186"/>
      <c r="AA201" s="186"/>
      <c r="AB201" s="187"/>
      <c r="AC201" s="222"/>
      <c r="AD201" s="182"/>
      <c r="AE201" s="186"/>
      <c r="AF201" s="186"/>
      <c r="AG201" s="185"/>
      <c r="AH201" s="187"/>
      <c r="AI201" s="182"/>
      <c r="AJ201" s="186"/>
      <c r="AK201" s="187"/>
      <c r="AL201" s="182"/>
      <c r="AM201" s="186"/>
      <c r="AN201" s="186"/>
      <c r="AO201" s="185"/>
      <c r="AP201" s="184"/>
      <c r="AQ201" s="220"/>
      <c r="AR201" s="186"/>
      <c r="AS201" s="197"/>
    </row>
    <row r="202" spans="1:45" ht="33.75">
      <c r="A202" s="403">
        <f t="shared" si="10"/>
        <v>1942</v>
      </c>
      <c r="B202" s="217" t="s">
        <v>20</v>
      </c>
      <c r="C202" s="218">
        <f t="shared" si="16"/>
        <v>17</v>
      </c>
      <c r="D202" s="217" t="s">
        <v>1081</v>
      </c>
      <c r="E202" s="168" t="s">
        <v>1553</v>
      </c>
      <c r="F202" s="193">
        <f t="shared" si="15"/>
        <v>83</v>
      </c>
      <c r="G202" s="253">
        <f t="shared" si="11"/>
        <v>53</v>
      </c>
      <c r="H202" s="259">
        <f t="shared" si="17"/>
        <v>3</v>
      </c>
      <c r="I202" s="219"/>
      <c r="J202" s="220"/>
      <c r="K202" s="182"/>
      <c r="L202" s="220"/>
      <c r="M202" s="187"/>
      <c r="N202" s="219"/>
      <c r="O202" s="184"/>
      <c r="P202" s="310"/>
      <c r="Q202" s="253"/>
      <c r="R202" s="183"/>
      <c r="S202" s="182"/>
      <c r="T202" s="187"/>
      <c r="U202" s="222"/>
      <c r="V202" s="182"/>
      <c r="W202" s="185"/>
      <c r="X202" s="186"/>
      <c r="Y202" s="186"/>
      <c r="Z202" s="186"/>
      <c r="AA202" s="186"/>
      <c r="AB202" s="187"/>
      <c r="AC202" s="222"/>
      <c r="AD202" s="182"/>
      <c r="AE202" s="186"/>
      <c r="AF202" s="186"/>
      <c r="AG202" s="185"/>
      <c r="AH202" s="187"/>
      <c r="AI202" s="182"/>
      <c r="AJ202" s="186"/>
      <c r="AK202" s="187"/>
      <c r="AL202" s="182"/>
      <c r="AM202" s="186"/>
      <c r="AN202" s="186"/>
      <c r="AO202" s="185"/>
      <c r="AP202" s="184"/>
      <c r="AQ202" s="220"/>
      <c r="AR202" s="186"/>
      <c r="AS202" s="197"/>
    </row>
    <row r="203" spans="1:45">
      <c r="A203" s="403">
        <f t="shared" si="10"/>
        <v>1943</v>
      </c>
      <c r="B203" s="217" t="s">
        <v>20</v>
      </c>
      <c r="C203" s="218">
        <f t="shared" si="16"/>
        <v>18</v>
      </c>
      <c r="D203" s="217" t="s">
        <v>1081</v>
      </c>
      <c r="E203" s="171" t="s">
        <v>1384</v>
      </c>
      <c r="F203" s="193">
        <f t="shared" si="15"/>
        <v>84</v>
      </c>
      <c r="G203" s="253">
        <f t="shared" si="11"/>
        <v>54</v>
      </c>
      <c r="H203" s="259">
        <f t="shared" si="17"/>
        <v>4</v>
      </c>
      <c r="I203" s="219"/>
      <c r="J203" s="220"/>
      <c r="K203" s="182"/>
      <c r="L203" s="220"/>
      <c r="M203" s="187"/>
      <c r="N203" s="219"/>
      <c r="O203" s="184"/>
      <c r="P203" s="310"/>
      <c r="Q203" s="253"/>
      <c r="R203" s="183"/>
      <c r="S203" s="182"/>
      <c r="T203" s="187"/>
      <c r="U203" s="222"/>
      <c r="V203" s="182"/>
      <c r="W203" s="185"/>
      <c r="X203" s="186"/>
      <c r="Y203" s="186"/>
      <c r="Z203" s="186"/>
      <c r="AA203" s="186"/>
      <c r="AB203" s="187"/>
      <c r="AC203" s="222"/>
      <c r="AD203" s="182"/>
      <c r="AE203" s="186"/>
      <c r="AF203" s="186"/>
      <c r="AG203" s="185"/>
      <c r="AH203" s="187"/>
      <c r="AI203" s="182"/>
      <c r="AJ203" s="186"/>
      <c r="AK203" s="187"/>
      <c r="AL203" s="182"/>
      <c r="AM203" s="186"/>
      <c r="AN203" s="186"/>
      <c r="AO203" s="185"/>
      <c r="AP203" s="184"/>
      <c r="AQ203" s="220"/>
      <c r="AR203" s="186"/>
      <c r="AS203" s="197"/>
    </row>
    <row r="204" spans="1:45" ht="56.25">
      <c r="A204" s="403">
        <f t="shared" si="10"/>
        <v>1944</v>
      </c>
      <c r="B204" s="217" t="s">
        <v>20</v>
      </c>
      <c r="C204" s="218">
        <f t="shared" si="16"/>
        <v>19</v>
      </c>
      <c r="D204" s="217" t="s">
        <v>1081</v>
      </c>
      <c r="E204" s="168" t="s">
        <v>1605</v>
      </c>
      <c r="F204" s="193">
        <f t="shared" si="15"/>
        <v>85</v>
      </c>
      <c r="G204" s="253">
        <f t="shared" si="11"/>
        <v>55</v>
      </c>
      <c r="H204" s="259">
        <f t="shared" si="17"/>
        <v>5</v>
      </c>
      <c r="I204" s="219"/>
      <c r="J204" s="220"/>
      <c r="K204" s="182"/>
      <c r="L204" s="220"/>
      <c r="M204" s="187"/>
      <c r="N204" s="219"/>
      <c r="O204" s="184"/>
      <c r="P204" s="310"/>
      <c r="Q204" s="253"/>
      <c r="R204" s="183"/>
      <c r="S204" s="182"/>
      <c r="T204" s="187"/>
      <c r="U204" s="222"/>
      <c r="V204" s="182"/>
      <c r="W204" s="185"/>
      <c r="X204" s="186"/>
      <c r="Y204" s="186"/>
      <c r="Z204" s="186"/>
      <c r="AA204" s="186"/>
      <c r="AB204" s="187"/>
      <c r="AC204" s="222"/>
      <c r="AD204" s="182"/>
      <c r="AE204" s="186"/>
      <c r="AF204" s="186"/>
      <c r="AG204" s="185"/>
      <c r="AH204" s="187"/>
      <c r="AI204" s="182"/>
      <c r="AJ204" s="186"/>
      <c r="AK204" s="187"/>
      <c r="AL204" s="182"/>
      <c r="AM204" s="186"/>
      <c r="AN204" s="186"/>
      <c r="AO204" s="185"/>
      <c r="AP204" s="184"/>
      <c r="AQ204" s="220"/>
      <c r="AR204" s="186"/>
      <c r="AS204" s="197"/>
    </row>
    <row r="205" spans="1:45" ht="67.5">
      <c r="A205" s="403">
        <f t="shared" si="10"/>
        <v>1945</v>
      </c>
      <c r="B205" s="217" t="s">
        <v>20</v>
      </c>
      <c r="C205" s="218">
        <f t="shared" si="16"/>
        <v>20</v>
      </c>
      <c r="D205" s="217" t="s">
        <v>1081</v>
      </c>
      <c r="E205" s="171" t="s">
        <v>1538</v>
      </c>
      <c r="F205" s="193">
        <f t="shared" si="15"/>
        <v>86</v>
      </c>
      <c r="G205" s="253">
        <f t="shared" si="11"/>
        <v>56</v>
      </c>
      <c r="H205" s="259">
        <f t="shared" si="17"/>
        <v>6</v>
      </c>
      <c r="I205" s="219"/>
      <c r="J205" s="220"/>
      <c r="K205" s="182"/>
      <c r="L205" s="220"/>
      <c r="M205" s="187"/>
      <c r="N205" s="219"/>
      <c r="O205" s="184"/>
      <c r="P205" s="310"/>
      <c r="Q205" s="253"/>
      <c r="R205" s="183"/>
      <c r="S205" s="182"/>
      <c r="T205" s="187"/>
      <c r="U205" s="222"/>
      <c r="V205" s="182"/>
      <c r="W205" s="185"/>
      <c r="X205" s="186"/>
      <c r="Y205" s="186"/>
      <c r="Z205" s="186"/>
      <c r="AA205" s="186"/>
      <c r="AB205" s="187"/>
      <c r="AC205" s="222"/>
      <c r="AD205" s="182"/>
      <c r="AE205" s="186"/>
      <c r="AF205" s="186"/>
      <c r="AG205" s="185"/>
      <c r="AH205" s="187"/>
      <c r="AI205" s="182"/>
      <c r="AJ205" s="186"/>
      <c r="AK205" s="187"/>
      <c r="AL205" s="182"/>
      <c r="AM205" s="186"/>
      <c r="AN205" s="186"/>
      <c r="AO205" s="185"/>
      <c r="AP205" s="184"/>
      <c r="AQ205" s="220"/>
      <c r="AR205" s="186"/>
      <c r="AS205" s="197"/>
    </row>
    <row r="206" spans="1:45" ht="56.25">
      <c r="A206" s="403">
        <f t="shared" si="10"/>
        <v>1946</v>
      </c>
      <c r="B206" s="217" t="s">
        <v>20</v>
      </c>
      <c r="C206" s="218">
        <f t="shared" si="16"/>
        <v>21</v>
      </c>
      <c r="D206" s="217" t="s">
        <v>1081</v>
      </c>
      <c r="E206" s="168" t="s">
        <v>1552</v>
      </c>
      <c r="F206" s="193">
        <f t="shared" si="15"/>
        <v>87</v>
      </c>
      <c r="G206" s="253">
        <f t="shared" si="11"/>
        <v>57</v>
      </c>
      <c r="H206" s="259">
        <f t="shared" si="17"/>
        <v>7</v>
      </c>
      <c r="I206" s="219"/>
      <c r="J206" s="220"/>
      <c r="K206" s="182"/>
      <c r="L206" s="220"/>
      <c r="M206" s="187"/>
      <c r="N206" s="219"/>
      <c r="O206" s="184"/>
      <c r="P206" s="310"/>
      <c r="Q206" s="253"/>
      <c r="R206" s="183"/>
      <c r="S206" s="182"/>
      <c r="T206" s="187"/>
      <c r="U206" s="222"/>
      <c r="V206" s="182"/>
      <c r="W206" s="185"/>
      <c r="X206" s="186"/>
      <c r="Y206" s="186"/>
      <c r="Z206" s="186"/>
      <c r="AA206" s="186"/>
      <c r="AB206" s="187"/>
      <c r="AC206" s="222"/>
      <c r="AD206" s="182"/>
      <c r="AE206" s="186"/>
      <c r="AF206" s="186"/>
      <c r="AG206" s="185"/>
      <c r="AH206" s="187"/>
      <c r="AI206" s="182"/>
      <c r="AJ206" s="186"/>
      <c r="AK206" s="187"/>
      <c r="AL206" s="182"/>
      <c r="AM206" s="186"/>
      <c r="AN206" s="186"/>
      <c r="AO206" s="185"/>
      <c r="AP206" s="184"/>
      <c r="AQ206" s="220"/>
      <c r="AR206" s="186"/>
      <c r="AS206" s="197"/>
    </row>
    <row r="207" spans="1:45" ht="112.5">
      <c r="A207" s="403">
        <f t="shared" si="10"/>
        <v>1947</v>
      </c>
      <c r="B207" s="217" t="s">
        <v>20</v>
      </c>
      <c r="C207" s="218">
        <f t="shared" si="16"/>
        <v>22</v>
      </c>
      <c r="D207" s="217" t="s">
        <v>1081</v>
      </c>
      <c r="E207" s="171" t="s">
        <v>1700</v>
      </c>
      <c r="F207" s="193">
        <f t="shared" si="15"/>
        <v>88</v>
      </c>
      <c r="G207" s="253">
        <f t="shared" si="11"/>
        <v>58</v>
      </c>
      <c r="H207" s="259">
        <f t="shared" si="17"/>
        <v>8</v>
      </c>
      <c r="I207" s="219"/>
      <c r="J207" s="220"/>
      <c r="K207" s="182"/>
      <c r="L207" s="220"/>
      <c r="M207" s="187"/>
      <c r="N207" s="219"/>
      <c r="O207" s="184"/>
      <c r="P207" s="310"/>
      <c r="Q207" s="253"/>
      <c r="R207" s="183"/>
      <c r="S207" s="182"/>
      <c r="T207" s="187"/>
      <c r="U207" s="222"/>
      <c r="V207" s="182"/>
      <c r="W207" s="185"/>
      <c r="X207" s="186"/>
      <c r="Y207" s="186"/>
      <c r="Z207" s="186"/>
      <c r="AA207" s="186"/>
      <c r="AB207" s="187"/>
      <c r="AC207" s="222"/>
      <c r="AD207" s="182"/>
      <c r="AE207" s="186"/>
      <c r="AF207" s="186"/>
      <c r="AG207" s="185"/>
      <c r="AH207" s="187"/>
      <c r="AI207" s="182"/>
      <c r="AJ207" s="186"/>
      <c r="AK207" s="187"/>
      <c r="AL207" s="182"/>
      <c r="AM207" s="186"/>
      <c r="AN207" s="186"/>
      <c r="AO207" s="185"/>
      <c r="AP207" s="184"/>
      <c r="AQ207" s="220"/>
      <c r="AR207" s="186"/>
      <c r="AS207" s="197"/>
    </row>
    <row r="208" spans="1:45" ht="90">
      <c r="A208" s="403">
        <f>A207+1</f>
        <v>1948</v>
      </c>
      <c r="B208" s="217" t="s">
        <v>20</v>
      </c>
      <c r="C208" s="218">
        <f t="shared" si="16"/>
        <v>23</v>
      </c>
      <c r="D208" s="217" t="s">
        <v>1081</v>
      </c>
      <c r="E208" s="168" t="s">
        <v>1701</v>
      </c>
      <c r="F208" s="193">
        <f t="shared" si="15"/>
        <v>89</v>
      </c>
      <c r="G208" s="253">
        <f t="shared" si="11"/>
        <v>59</v>
      </c>
      <c r="H208" s="259">
        <f t="shared" si="17"/>
        <v>9</v>
      </c>
      <c r="I208" s="219"/>
      <c r="J208" s="220"/>
      <c r="K208" s="182"/>
      <c r="L208" s="220"/>
      <c r="M208" s="187"/>
      <c r="N208" s="219"/>
      <c r="O208" s="184"/>
      <c r="P208" s="310"/>
      <c r="Q208" s="252" t="s">
        <v>1699</v>
      </c>
      <c r="R208" s="183"/>
      <c r="S208" s="182"/>
      <c r="T208" s="187"/>
      <c r="U208" s="222"/>
      <c r="V208" s="182"/>
      <c r="W208" s="185"/>
      <c r="X208" s="186"/>
      <c r="Y208" s="186"/>
      <c r="Z208" s="186"/>
      <c r="AA208" s="186"/>
      <c r="AB208" s="187"/>
      <c r="AC208" s="222"/>
      <c r="AD208" s="182"/>
      <c r="AE208" s="186"/>
      <c r="AF208" s="186"/>
      <c r="AG208" s="185"/>
      <c r="AH208" s="187"/>
      <c r="AI208" s="182"/>
      <c r="AJ208" s="186"/>
      <c r="AK208" s="187"/>
      <c r="AL208" s="182"/>
      <c r="AM208" s="186"/>
      <c r="AN208" s="186"/>
      <c r="AO208" s="185"/>
      <c r="AP208" s="184"/>
      <c r="AQ208" s="220"/>
      <c r="AR208" s="186"/>
      <c r="AS208" s="197"/>
    </row>
    <row r="209" spans="1:45" ht="56.25">
      <c r="A209" s="403">
        <f t="shared" si="10"/>
        <v>1949</v>
      </c>
      <c r="B209" s="217" t="s">
        <v>20</v>
      </c>
      <c r="C209" s="218">
        <f>C208+1</f>
        <v>24</v>
      </c>
      <c r="D209" s="217" t="s">
        <v>1081</v>
      </c>
      <c r="E209" s="171" t="s">
        <v>1698</v>
      </c>
      <c r="F209" s="193">
        <f t="shared" si="15"/>
        <v>90</v>
      </c>
      <c r="G209" s="253">
        <f t="shared" si="11"/>
        <v>60</v>
      </c>
      <c r="H209" s="259">
        <f t="shared" si="17"/>
        <v>10</v>
      </c>
      <c r="I209" s="219"/>
      <c r="J209" s="220"/>
      <c r="K209" s="182"/>
      <c r="L209" s="220"/>
      <c r="M209" s="187"/>
      <c r="N209" s="219"/>
      <c r="O209" s="184"/>
      <c r="P209" s="310"/>
      <c r="Q209" s="252">
        <v>1</v>
      </c>
      <c r="R209" s="183"/>
      <c r="S209" s="182"/>
      <c r="T209" s="187"/>
      <c r="U209" s="222"/>
      <c r="V209" s="182"/>
      <c r="W209" s="185"/>
      <c r="X209" s="186"/>
      <c r="Y209" s="186"/>
      <c r="Z209" s="186"/>
      <c r="AA209" s="186"/>
      <c r="AB209" s="187"/>
      <c r="AC209" s="222"/>
      <c r="AD209" s="182"/>
      <c r="AE209" s="186"/>
      <c r="AF209" s="186"/>
      <c r="AG209" s="185"/>
      <c r="AH209" s="187"/>
      <c r="AI209" s="182"/>
      <c r="AJ209" s="186"/>
      <c r="AK209" s="187"/>
      <c r="AL209" s="182"/>
      <c r="AM209" s="186"/>
      <c r="AN209" s="186"/>
      <c r="AO209" s="185"/>
      <c r="AP209" s="184"/>
      <c r="AQ209" s="220"/>
      <c r="AR209" s="186"/>
      <c r="AS209" s="197"/>
    </row>
    <row r="210" spans="1:45" ht="36">
      <c r="A210" s="403">
        <f t="shared" si="10"/>
        <v>1950</v>
      </c>
      <c r="B210" s="217" t="s">
        <v>20</v>
      </c>
      <c r="C210" s="218">
        <f t="shared" ref="C210:C230" si="18">C211-1</f>
        <v>25</v>
      </c>
      <c r="D210" s="217" t="s">
        <v>1081</v>
      </c>
      <c r="E210" s="168" t="s">
        <v>1551</v>
      </c>
      <c r="F210" s="193">
        <f t="shared" si="15"/>
        <v>91</v>
      </c>
      <c r="G210" s="253">
        <f t="shared" si="11"/>
        <v>61</v>
      </c>
      <c r="H210" s="259">
        <f t="shared" si="17"/>
        <v>11</v>
      </c>
      <c r="I210" s="232"/>
      <c r="J210" s="230"/>
      <c r="K210" s="182"/>
      <c r="L210" s="220"/>
      <c r="M210" s="187"/>
      <c r="N210" s="219"/>
      <c r="O210" s="184"/>
      <c r="P210" s="310"/>
      <c r="Q210" s="253">
        <f t="shared" ref="Q210:Q273" si="19">Q209+1</f>
        <v>2</v>
      </c>
      <c r="R210" s="183"/>
      <c r="S210" s="229"/>
      <c r="T210" s="197"/>
      <c r="U210" s="231"/>
      <c r="V210" s="263"/>
      <c r="W210" s="217">
        <v>1</v>
      </c>
      <c r="X210" s="250" t="s">
        <v>851</v>
      </c>
      <c r="Y210" s="186"/>
      <c r="Z210" s="186"/>
      <c r="AA210" s="186"/>
      <c r="AB210" s="187"/>
      <c r="AC210" s="231"/>
      <c r="AD210" s="263"/>
      <c r="AE210" s="217"/>
      <c r="AF210" s="218"/>
      <c r="AG210" s="217"/>
      <c r="AH210" s="187"/>
      <c r="AI210" s="182"/>
      <c r="AJ210" s="186"/>
      <c r="AK210" s="187"/>
      <c r="AL210" s="182"/>
      <c r="AM210" s="186"/>
      <c r="AN210" s="186"/>
      <c r="AO210" s="186"/>
      <c r="AP210" s="187"/>
      <c r="AQ210" s="220"/>
      <c r="AR210" s="186"/>
      <c r="AS210" s="197"/>
    </row>
    <row r="211" spans="1:45" ht="56.25">
      <c r="A211" s="403">
        <f t="shared" si="10"/>
        <v>1951</v>
      </c>
      <c r="B211" s="217" t="s">
        <v>20</v>
      </c>
      <c r="C211" s="218">
        <f t="shared" si="18"/>
        <v>26</v>
      </c>
      <c r="D211" s="217" t="s">
        <v>1081</v>
      </c>
      <c r="E211" s="171" t="s">
        <v>1459</v>
      </c>
      <c r="F211" s="193">
        <f t="shared" si="15"/>
        <v>92</v>
      </c>
      <c r="G211" s="253">
        <f t="shared" si="11"/>
        <v>62</v>
      </c>
      <c r="H211" s="259">
        <f t="shared" si="17"/>
        <v>12</v>
      </c>
      <c r="I211" s="232"/>
      <c r="J211" s="230"/>
      <c r="K211" s="182"/>
      <c r="L211" s="220"/>
      <c r="M211" s="187"/>
      <c r="N211" s="219"/>
      <c r="O211" s="184"/>
      <c r="P211" s="310"/>
      <c r="Q211" s="253">
        <f t="shared" si="19"/>
        <v>3</v>
      </c>
      <c r="R211" s="183"/>
      <c r="S211" s="229"/>
      <c r="T211" s="197"/>
      <c r="U211" s="231"/>
      <c r="V211" s="193"/>
      <c r="W211" s="217">
        <f t="shared" ref="W211:W216" si="20">W210+1</f>
        <v>2</v>
      </c>
      <c r="X211" s="250" t="s">
        <v>851</v>
      </c>
      <c r="Y211" s="186"/>
      <c r="Z211" s="186"/>
      <c r="AA211" s="186"/>
      <c r="AB211" s="187"/>
      <c r="AC211" s="231"/>
      <c r="AD211" s="263"/>
      <c r="AE211" s="217"/>
      <c r="AF211" s="218"/>
      <c r="AG211" s="217"/>
      <c r="AH211" s="187"/>
      <c r="AI211" s="182"/>
      <c r="AJ211" s="186"/>
      <c r="AK211" s="187"/>
      <c r="AL211" s="182"/>
      <c r="AM211" s="186"/>
      <c r="AN211" s="186"/>
      <c r="AO211" s="186"/>
      <c r="AP211" s="187"/>
      <c r="AQ211" s="220"/>
      <c r="AR211" s="186"/>
      <c r="AS211" s="197"/>
    </row>
    <row r="212" spans="1:45" ht="45">
      <c r="A212" s="403">
        <f t="shared" si="10"/>
        <v>1952</v>
      </c>
      <c r="B212" s="217" t="s">
        <v>20</v>
      </c>
      <c r="C212" s="218">
        <f t="shared" si="18"/>
        <v>27</v>
      </c>
      <c r="D212" s="217" t="s">
        <v>1081</v>
      </c>
      <c r="E212" s="168" t="s">
        <v>1550</v>
      </c>
      <c r="F212" s="193">
        <f t="shared" si="15"/>
        <v>93</v>
      </c>
      <c r="G212" s="253">
        <f t="shared" si="11"/>
        <v>63</v>
      </c>
      <c r="H212" s="259">
        <f t="shared" si="17"/>
        <v>13</v>
      </c>
      <c r="I212" s="232"/>
      <c r="J212" s="230"/>
      <c r="K212" s="182"/>
      <c r="L212" s="220"/>
      <c r="M212" s="187"/>
      <c r="N212" s="219"/>
      <c r="O212" s="184"/>
      <c r="P212" s="310"/>
      <c r="Q212" s="253">
        <f t="shared" si="19"/>
        <v>4</v>
      </c>
      <c r="R212" s="183"/>
      <c r="S212" s="229"/>
      <c r="T212" s="197"/>
      <c r="U212" s="231"/>
      <c r="V212" s="193"/>
      <c r="W212" s="217">
        <f t="shared" si="20"/>
        <v>3</v>
      </c>
      <c r="X212" s="250" t="s">
        <v>851</v>
      </c>
      <c r="Y212" s="186"/>
      <c r="Z212" s="186"/>
      <c r="AA212" s="186"/>
      <c r="AB212" s="187"/>
      <c r="AC212" s="231"/>
      <c r="AD212" s="263"/>
      <c r="AE212" s="217"/>
      <c r="AF212" s="218"/>
      <c r="AG212" s="217"/>
      <c r="AH212" s="187"/>
      <c r="AI212" s="182"/>
      <c r="AJ212" s="186"/>
      <c r="AK212" s="187"/>
      <c r="AL212" s="182"/>
      <c r="AM212" s="186"/>
      <c r="AN212" s="186"/>
      <c r="AO212" s="186"/>
      <c r="AP212" s="187"/>
      <c r="AQ212" s="220"/>
      <c r="AR212" s="186"/>
      <c r="AS212" s="197"/>
    </row>
    <row r="213" spans="1:45" ht="48">
      <c r="A213" s="403">
        <f t="shared" si="10"/>
        <v>1953</v>
      </c>
      <c r="B213" s="217" t="s">
        <v>20</v>
      </c>
      <c r="C213" s="218">
        <f t="shared" si="18"/>
        <v>28</v>
      </c>
      <c r="D213" s="217" t="s">
        <v>1081</v>
      </c>
      <c r="E213" s="171" t="s">
        <v>1548</v>
      </c>
      <c r="F213" s="193">
        <f t="shared" si="15"/>
        <v>94</v>
      </c>
      <c r="G213" s="253">
        <f t="shared" si="11"/>
        <v>64</v>
      </c>
      <c r="H213" s="259">
        <f t="shared" si="17"/>
        <v>14</v>
      </c>
      <c r="I213" s="232"/>
      <c r="J213" s="230"/>
      <c r="K213" s="182"/>
      <c r="L213" s="220"/>
      <c r="M213" s="187"/>
      <c r="N213" s="219"/>
      <c r="O213" s="184"/>
      <c r="P213" s="310"/>
      <c r="Q213" s="253">
        <f t="shared" si="19"/>
        <v>5</v>
      </c>
      <c r="R213" s="183"/>
      <c r="S213" s="229"/>
      <c r="T213" s="197"/>
      <c r="U213" s="231"/>
      <c r="V213" s="193"/>
      <c r="W213" s="217">
        <f t="shared" si="20"/>
        <v>4</v>
      </c>
      <c r="X213" s="250" t="s">
        <v>1638</v>
      </c>
      <c r="Y213" s="186"/>
      <c r="Z213" s="186"/>
      <c r="AA213" s="186"/>
      <c r="AB213" s="187"/>
      <c r="AC213" s="231"/>
      <c r="AD213" s="263"/>
      <c r="AE213" s="217"/>
      <c r="AF213" s="218"/>
      <c r="AG213" s="217"/>
      <c r="AH213" s="187"/>
      <c r="AI213" s="182"/>
      <c r="AJ213" s="186"/>
      <c r="AK213" s="187"/>
      <c r="AL213" s="182"/>
      <c r="AM213" s="186"/>
      <c r="AN213" s="186"/>
      <c r="AO213" s="186"/>
      <c r="AP213" s="187"/>
      <c r="AQ213" s="220"/>
      <c r="AR213" s="186"/>
      <c r="AS213" s="197"/>
    </row>
    <row r="214" spans="1:45" ht="36">
      <c r="A214" s="403">
        <f t="shared" si="10"/>
        <v>1954</v>
      </c>
      <c r="B214" s="217" t="s">
        <v>20</v>
      </c>
      <c r="C214" s="218">
        <f t="shared" si="18"/>
        <v>29</v>
      </c>
      <c r="D214" s="217" t="s">
        <v>1081</v>
      </c>
      <c r="E214" s="168" t="s">
        <v>1616</v>
      </c>
      <c r="F214" s="193">
        <f t="shared" si="15"/>
        <v>95</v>
      </c>
      <c r="G214" s="253">
        <f t="shared" si="11"/>
        <v>65</v>
      </c>
      <c r="H214" s="259">
        <f t="shared" si="17"/>
        <v>15</v>
      </c>
      <c r="I214" s="232"/>
      <c r="J214" s="230"/>
      <c r="K214" s="182"/>
      <c r="L214" s="220"/>
      <c r="M214" s="187"/>
      <c r="N214" s="219"/>
      <c r="O214" s="184"/>
      <c r="P214" s="310"/>
      <c r="Q214" s="253">
        <f t="shared" si="19"/>
        <v>6</v>
      </c>
      <c r="R214" s="183"/>
      <c r="S214" s="229"/>
      <c r="T214" s="197"/>
      <c r="U214" s="231"/>
      <c r="V214" s="193"/>
      <c r="W214" s="217">
        <f t="shared" si="20"/>
        <v>5</v>
      </c>
      <c r="X214" s="250" t="s">
        <v>851</v>
      </c>
      <c r="Y214" s="186"/>
      <c r="Z214" s="186"/>
      <c r="AA214" s="186"/>
      <c r="AB214" s="187"/>
      <c r="AC214" s="231"/>
      <c r="AD214" s="263"/>
      <c r="AE214" s="217"/>
      <c r="AF214" s="218"/>
      <c r="AG214" s="217"/>
      <c r="AH214" s="187"/>
      <c r="AI214" s="182"/>
      <c r="AJ214" s="186"/>
      <c r="AK214" s="187"/>
      <c r="AL214" s="182"/>
      <c r="AM214" s="186"/>
      <c r="AN214" s="186"/>
      <c r="AO214" s="186"/>
      <c r="AP214" s="187"/>
      <c r="AQ214" s="220"/>
      <c r="AR214" s="186"/>
      <c r="AS214" s="197"/>
    </row>
    <row r="215" spans="1:45" ht="56.25">
      <c r="A215" s="403">
        <f t="shared" si="10"/>
        <v>1955</v>
      </c>
      <c r="B215" s="217" t="s">
        <v>20</v>
      </c>
      <c r="C215" s="218">
        <f t="shared" si="18"/>
        <v>30</v>
      </c>
      <c r="D215" s="217" t="s">
        <v>1081</v>
      </c>
      <c r="E215" s="171" t="s">
        <v>1460</v>
      </c>
      <c r="F215" s="193">
        <f t="shared" si="15"/>
        <v>96</v>
      </c>
      <c r="G215" s="253">
        <f t="shared" ref="G215:G278" si="21">G214+1</f>
        <v>66</v>
      </c>
      <c r="H215" s="259">
        <f t="shared" si="17"/>
        <v>16</v>
      </c>
      <c r="I215" s="232"/>
      <c r="J215" s="230"/>
      <c r="K215" s="182"/>
      <c r="L215" s="220"/>
      <c r="M215" s="187"/>
      <c r="N215" s="219"/>
      <c r="O215" s="184"/>
      <c r="P215" s="310"/>
      <c r="Q215" s="253">
        <f t="shared" si="19"/>
        <v>7</v>
      </c>
      <c r="R215" s="183"/>
      <c r="S215" s="229"/>
      <c r="T215" s="197"/>
      <c r="U215" s="231"/>
      <c r="V215" s="193"/>
      <c r="W215" s="217">
        <f t="shared" si="20"/>
        <v>6</v>
      </c>
      <c r="X215" s="250" t="s">
        <v>851</v>
      </c>
      <c r="Y215" s="186"/>
      <c r="Z215" s="186"/>
      <c r="AA215" s="186"/>
      <c r="AB215" s="187"/>
      <c r="AC215" s="231"/>
      <c r="AD215" s="263"/>
      <c r="AE215" s="217"/>
      <c r="AF215" s="218"/>
      <c r="AG215" s="217"/>
      <c r="AH215" s="187"/>
      <c r="AI215" s="182"/>
      <c r="AJ215" s="186"/>
      <c r="AK215" s="187"/>
      <c r="AL215" s="182"/>
      <c r="AM215" s="186"/>
      <c r="AN215" s="186"/>
      <c r="AO215" s="186"/>
      <c r="AP215" s="187"/>
      <c r="AQ215" s="220"/>
      <c r="AR215" s="186"/>
      <c r="AS215" s="197"/>
    </row>
    <row r="216" spans="1:45" ht="36">
      <c r="A216" s="403">
        <f t="shared" si="10"/>
        <v>1956</v>
      </c>
      <c r="B216" s="217" t="s">
        <v>20</v>
      </c>
      <c r="C216" s="218">
        <f t="shared" si="18"/>
        <v>31</v>
      </c>
      <c r="D216" s="217" t="s">
        <v>1081</v>
      </c>
      <c r="E216" s="168" t="s">
        <v>1549</v>
      </c>
      <c r="F216" s="193">
        <f t="shared" si="15"/>
        <v>97</v>
      </c>
      <c r="G216" s="253">
        <f t="shared" si="21"/>
        <v>67</v>
      </c>
      <c r="H216" s="259">
        <f t="shared" si="17"/>
        <v>17</v>
      </c>
      <c r="I216" s="232"/>
      <c r="J216" s="230"/>
      <c r="K216" s="182"/>
      <c r="L216" s="220"/>
      <c r="M216" s="187"/>
      <c r="N216" s="219"/>
      <c r="O216" s="184"/>
      <c r="P216" s="310"/>
      <c r="Q216" s="253">
        <f t="shared" si="19"/>
        <v>8</v>
      </c>
      <c r="R216" s="183"/>
      <c r="S216" s="229"/>
      <c r="T216" s="197"/>
      <c r="U216" s="231"/>
      <c r="V216" s="263"/>
      <c r="W216" s="217">
        <f t="shared" si="20"/>
        <v>7</v>
      </c>
      <c r="X216" s="250" t="s">
        <v>851</v>
      </c>
      <c r="Y216" s="186"/>
      <c r="Z216" s="186"/>
      <c r="AA216" s="186"/>
      <c r="AB216" s="187"/>
      <c r="AC216" s="231"/>
      <c r="AD216" s="263"/>
      <c r="AE216" s="217"/>
      <c r="AF216" s="218"/>
      <c r="AG216" s="217"/>
      <c r="AH216" s="187"/>
      <c r="AI216" s="182"/>
      <c r="AJ216" s="186"/>
      <c r="AK216" s="187"/>
      <c r="AL216" s="182"/>
      <c r="AM216" s="186"/>
      <c r="AN216" s="186"/>
      <c r="AO216" s="186"/>
      <c r="AP216" s="187"/>
      <c r="AQ216" s="220"/>
      <c r="AR216" s="186"/>
      <c r="AS216" s="197"/>
    </row>
    <row r="217" spans="1:45" ht="33.75">
      <c r="A217" s="403">
        <f t="shared" si="10"/>
        <v>1957</v>
      </c>
      <c r="B217" s="217" t="s">
        <v>20</v>
      </c>
      <c r="C217" s="218">
        <f t="shared" si="18"/>
        <v>32</v>
      </c>
      <c r="D217" s="217" t="s">
        <v>1081</v>
      </c>
      <c r="E217" s="171" t="s">
        <v>1461</v>
      </c>
      <c r="F217" s="193">
        <f t="shared" si="15"/>
        <v>98</v>
      </c>
      <c r="G217" s="253">
        <f t="shared" si="21"/>
        <v>68</v>
      </c>
      <c r="H217" s="259">
        <f t="shared" si="17"/>
        <v>18</v>
      </c>
      <c r="I217" s="232"/>
      <c r="J217" s="230"/>
      <c r="K217" s="232"/>
      <c r="L217" s="233"/>
      <c r="M217" s="194"/>
      <c r="N217" s="232"/>
      <c r="O217" s="194"/>
      <c r="P217" s="312"/>
      <c r="Q217" s="253">
        <f>Q216+1</f>
        <v>9</v>
      </c>
      <c r="R217" s="183"/>
      <c r="S217" s="229"/>
      <c r="T217" s="197"/>
      <c r="U217" s="231"/>
      <c r="V217" s="263">
        <v>1</v>
      </c>
      <c r="W217" s="217">
        <v>1</v>
      </c>
      <c r="X217" s="218" t="s">
        <v>486</v>
      </c>
      <c r="Y217" s="234"/>
      <c r="Z217" s="234"/>
      <c r="AA217" s="234"/>
      <c r="AB217" s="194"/>
      <c r="AC217" s="231"/>
      <c r="AD217" s="263"/>
      <c r="AE217" s="217"/>
      <c r="AF217" s="218"/>
      <c r="AG217" s="217"/>
      <c r="AH217" s="194"/>
      <c r="AI217" s="232"/>
      <c r="AJ217" s="234"/>
      <c r="AK217" s="194"/>
      <c r="AL217" s="232"/>
      <c r="AM217" s="234"/>
      <c r="AN217" s="234"/>
      <c r="AO217" s="234"/>
      <c r="AP217" s="194"/>
      <c r="AQ217" s="235"/>
      <c r="AR217" s="218"/>
      <c r="AS217" s="197"/>
    </row>
    <row r="218" spans="1:45" ht="22.5">
      <c r="A218" s="403">
        <f t="shared" si="10"/>
        <v>1958</v>
      </c>
      <c r="B218" s="217" t="s">
        <v>20</v>
      </c>
      <c r="C218" s="218">
        <f t="shared" si="18"/>
        <v>33</v>
      </c>
      <c r="D218" s="217" t="s">
        <v>1081</v>
      </c>
      <c r="E218" s="168" t="s">
        <v>1462</v>
      </c>
      <c r="F218" s="193">
        <f t="shared" si="15"/>
        <v>99</v>
      </c>
      <c r="G218" s="253">
        <f t="shared" si="21"/>
        <v>69</v>
      </c>
      <c r="H218" s="259">
        <f t="shared" si="17"/>
        <v>19</v>
      </c>
      <c r="I218" s="232"/>
      <c r="J218" s="230"/>
      <c r="K218" s="232"/>
      <c r="L218" s="233"/>
      <c r="M218" s="194"/>
      <c r="N218" s="232"/>
      <c r="O218" s="194"/>
      <c r="P218" s="312"/>
      <c r="Q218" s="253">
        <f>Q217+1</f>
        <v>10</v>
      </c>
      <c r="R218" s="183"/>
      <c r="S218" s="229"/>
      <c r="T218" s="197"/>
      <c r="U218" s="231"/>
      <c r="V218" s="263">
        <v>1</v>
      </c>
      <c r="W218" s="217">
        <f>W217+1</f>
        <v>2</v>
      </c>
      <c r="X218" s="218" t="s">
        <v>486</v>
      </c>
      <c r="Y218" s="234"/>
      <c r="Z218" s="234"/>
      <c r="AA218" s="234"/>
      <c r="AB218" s="194"/>
      <c r="AC218" s="231"/>
      <c r="AD218" s="263"/>
      <c r="AE218" s="217"/>
      <c r="AF218" s="218"/>
      <c r="AG218" s="217"/>
      <c r="AH218" s="194"/>
      <c r="AI218" s="232"/>
      <c r="AJ218" s="234"/>
      <c r="AK218" s="194"/>
      <c r="AL218" s="232"/>
      <c r="AM218" s="234"/>
      <c r="AN218" s="234"/>
      <c r="AO218" s="234"/>
      <c r="AP218" s="194"/>
      <c r="AQ218" s="235"/>
      <c r="AR218" s="218"/>
      <c r="AS218" s="197"/>
    </row>
    <row r="219" spans="1:45" ht="45">
      <c r="A219" s="403">
        <f t="shared" si="10"/>
        <v>1959</v>
      </c>
      <c r="B219" s="217" t="s">
        <v>20</v>
      </c>
      <c r="C219" s="218">
        <f t="shared" si="18"/>
        <v>34</v>
      </c>
      <c r="D219" s="217" t="s">
        <v>1081</v>
      </c>
      <c r="E219" s="171" t="s">
        <v>1697</v>
      </c>
      <c r="F219" s="193">
        <f t="shared" si="15"/>
        <v>100</v>
      </c>
      <c r="G219" s="253">
        <f t="shared" si="21"/>
        <v>70</v>
      </c>
      <c r="H219" s="259">
        <f t="shared" si="17"/>
        <v>20</v>
      </c>
      <c r="I219" s="232"/>
      <c r="J219" s="230"/>
      <c r="K219" s="232"/>
      <c r="L219" s="233"/>
      <c r="M219" s="194"/>
      <c r="N219" s="232"/>
      <c r="O219" s="194"/>
      <c r="P219" s="312"/>
      <c r="Q219" s="253">
        <f t="shared" si="19"/>
        <v>11</v>
      </c>
      <c r="R219" s="183"/>
      <c r="S219" s="229"/>
      <c r="T219" s="197"/>
      <c r="U219" s="231"/>
      <c r="V219" s="263">
        <f>V221-1</f>
        <v>2</v>
      </c>
      <c r="W219" s="217">
        <f t="shared" ref="W219:W275" si="22">W218+1</f>
        <v>3</v>
      </c>
      <c r="X219" s="218" t="s">
        <v>486</v>
      </c>
      <c r="Y219" s="234"/>
      <c r="Z219" s="234"/>
      <c r="AA219" s="234"/>
      <c r="AB219" s="194"/>
      <c r="AC219" s="231"/>
      <c r="AD219" s="263"/>
      <c r="AE219" s="217"/>
      <c r="AF219" s="218"/>
      <c r="AG219" s="217"/>
      <c r="AH219" s="194"/>
      <c r="AI219" s="232"/>
      <c r="AJ219" s="234"/>
      <c r="AK219" s="194"/>
      <c r="AL219" s="232"/>
      <c r="AM219" s="234"/>
      <c r="AN219" s="234"/>
      <c r="AO219" s="234"/>
      <c r="AP219" s="194"/>
      <c r="AQ219" s="235"/>
      <c r="AR219" s="218"/>
      <c r="AS219" s="197"/>
    </row>
    <row r="220" spans="1:45" ht="45">
      <c r="A220" s="403">
        <f t="shared" si="10"/>
        <v>1960</v>
      </c>
      <c r="B220" s="217" t="s">
        <v>20</v>
      </c>
      <c r="C220" s="218">
        <f t="shared" si="18"/>
        <v>35</v>
      </c>
      <c r="D220" s="217" t="s">
        <v>1081</v>
      </c>
      <c r="E220" s="168" t="s">
        <v>1463</v>
      </c>
      <c r="F220" s="193">
        <f t="shared" si="15"/>
        <v>101</v>
      </c>
      <c r="G220" s="253">
        <f t="shared" si="21"/>
        <v>71</v>
      </c>
      <c r="H220" s="259">
        <f t="shared" si="17"/>
        <v>21</v>
      </c>
      <c r="I220" s="232"/>
      <c r="J220" s="230"/>
      <c r="K220" s="232"/>
      <c r="L220" s="233"/>
      <c r="M220" s="194"/>
      <c r="N220" s="232"/>
      <c r="O220" s="194"/>
      <c r="P220" s="312"/>
      <c r="Q220" s="253">
        <f t="shared" si="19"/>
        <v>12</v>
      </c>
      <c r="R220" s="183"/>
      <c r="S220" s="229"/>
      <c r="T220" s="197"/>
      <c r="U220" s="231"/>
      <c r="V220" s="263">
        <f>V222-1</f>
        <v>2</v>
      </c>
      <c r="W220" s="217">
        <f t="shared" si="22"/>
        <v>4</v>
      </c>
      <c r="X220" s="218" t="s">
        <v>486</v>
      </c>
      <c r="Y220" s="234"/>
      <c r="Z220" s="234"/>
      <c r="AA220" s="234"/>
      <c r="AB220" s="194"/>
      <c r="AC220" s="231"/>
      <c r="AD220" s="263"/>
      <c r="AE220" s="217"/>
      <c r="AF220" s="218"/>
      <c r="AG220" s="217"/>
      <c r="AH220" s="194"/>
      <c r="AI220" s="232"/>
      <c r="AJ220" s="234"/>
      <c r="AK220" s="194"/>
      <c r="AL220" s="232"/>
      <c r="AM220" s="234"/>
      <c r="AN220" s="234"/>
      <c r="AO220" s="234"/>
      <c r="AP220" s="194"/>
      <c r="AQ220" s="235"/>
      <c r="AR220" s="218"/>
      <c r="AS220" s="197"/>
    </row>
    <row r="221" spans="1:45" ht="67.5">
      <c r="A221" s="403">
        <f t="shared" ref="A221:A286" si="23">A220+1</f>
        <v>1961</v>
      </c>
      <c r="B221" s="217" t="s">
        <v>20</v>
      </c>
      <c r="C221" s="218">
        <f t="shared" si="18"/>
        <v>36</v>
      </c>
      <c r="D221" s="217" t="s">
        <v>1081</v>
      </c>
      <c r="E221" s="171" t="s">
        <v>1652</v>
      </c>
      <c r="F221" s="193">
        <f t="shared" si="15"/>
        <v>102</v>
      </c>
      <c r="G221" s="253">
        <f t="shared" si="21"/>
        <v>72</v>
      </c>
      <c r="H221" s="259">
        <f t="shared" si="17"/>
        <v>22</v>
      </c>
      <c r="I221" s="232"/>
      <c r="J221" s="230"/>
      <c r="K221" s="232"/>
      <c r="L221" s="233"/>
      <c r="M221" s="194"/>
      <c r="N221" s="232"/>
      <c r="O221" s="194"/>
      <c r="P221" s="312"/>
      <c r="Q221" s="253">
        <f t="shared" si="19"/>
        <v>13</v>
      </c>
      <c r="R221" s="183"/>
      <c r="S221" s="229"/>
      <c r="T221" s="197"/>
      <c r="U221" s="231"/>
      <c r="V221" s="263">
        <f>V223-1</f>
        <v>3</v>
      </c>
      <c r="W221" s="217">
        <f t="shared" si="22"/>
        <v>5</v>
      </c>
      <c r="X221" s="218" t="s">
        <v>486</v>
      </c>
      <c r="Y221" s="234"/>
      <c r="Z221" s="234"/>
      <c r="AA221" s="234"/>
      <c r="AB221" s="194"/>
      <c r="AC221" s="231"/>
      <c r="AD221" s="263"/>
      <c r="AE221" s="217"/>
      <c r="AF221" s="218"/>
      <c r="AG221" s="217"/>
      <c r="AH221" s="194"/>
      <c r="AI221" s="232"/>
      <c r="AJ221" s="234"/>
      <c r="AK221" s="194"/>
      <c r="AL221" s="232"/>
      <c r="AM221" s="234"/>
      <c r="AN221" s="234"/>
      <c r="AO221" s="234"/>
      <c r="AP221" s="194"/>
      <c r="AQ221" s="235"/>
      <c r="AR221" s="218"/>
      <c r="AS221" s="197"/>
    </row>
    <row r="222" spans="1:45" ht="33.75">
      <c r="A222" s="403">
        <f t="shared" si="23"/>
        <v>1962</v>
      </c>
      <c r="B222" s="217" t="s">
        <v>20</v>
      </c>
      <c r="C222" s="218">
        <f t="shared" si="18"/>
        <v>37</v>
      </c>
      <c r="D222" s="217" t="s">
        <v>1081</v>
      </c>
      <c r="E222" s="168" t="s">
        <v>1653</v>
      </c>
      <c r="F222" s="193">
        <f t="shared" si="15"/>
        <v>103</v>
      </c>
      <c r="G222" s="253">
        <f t="shared" si="21"/>
        <v>73</v>
      </c>
      <c r="H222" s="259">
        <f t="shared" si="17"/>
        <v>23</v>
      </c>
      <c r="I222" s="232"/>
      <c r="J222" s="230"/>
      <c r="K222" s="232"/>
      <c r="L222" s="233"/>
      <c r="M222" s="194"/>
      <c r="N222" s="232"/>
      <c r="O222" s="194"/>
      <c r="P222" s="312"/>
      <c r="Q222" s="253">
        <f t="shared" si="19"/>
        <v>14</v>
      </c>
      <c r="R222" s="183"/>
      <c r="S222" s="229"/>
      <c r="T222" s="197"/>
      <c r="U222" s="231"/>
      <c r="V222" s="263">
        <f>V224-1</f>
        <v>3</v>
      </c>
      <c r="W222" s="217">
        <f t="shared" si="22"/>
        <v>6</v>
      </c>
      <c r="X222" s="218" t="s">
        <v>486</v>
      </c>
      <c r="Y222" s="234"/>
      <c r="Z222" s="234"/>
      <c r="AA222" s="234"/>
      <c r="AB222" s="194"/>
      <c r="AC222" s="231"/>
      <c r="AD222" s="263"/>
      <c r="AE222" s="217"/>
      <c r="AF222" s="218"/>
      <c r="AG222" s="217"/>
      <c r="AH222" s="194"/>
      <c r="AI222" s="232"/>
      <c r="AJ222" s="234"/>
      <c r="AK222" s="194"/>
      <c r="AL222" s="232"/>
      <c r="AM222" s="234"/>
      <c r="AN222" s="234"/>
      <c r="AO222" s="234"/>
      <c r="AP222" s="194"/>
      <c r="AQ222" s="235"/>
      <c r="AR222" s="218"/>
      <c r="AS222" s="197"/>
    </row>
    <row r="223" spans="1:45" ht="22.5">
      <c r="A223" s="403">
        <f t="shared" si="23"/>
        <v>1963</v>
      </c>
      <c r="B223" s="217" t="s">
        <v>20</v>
      </c>
      <c r="C223" s="218">
        <f t="shared" si="18"/>
        <v>38</v>
      </c>
      <c r="D223" s="217" t="s">
        <v>1081</v>
      </c>
      <c r="E223" s="171" t="s">
        <v>1654</v>
      </c>
      <c r="F223" s="193">
        <f t="shared" si="15"/>
        <v>104</v>
      </c>
      <c r="G223" s="253">
        <f t="shared" si="21"/>
        <v>74</v>
      </c>
      <c r="H223" s="259">
        <f t="shared" si="17"/>
        <v>24</v>
      </c>
      <c r="I223" s="232"/>
      <c r="J223" s="230"/>
      <c r="K223" s="232"/>
      <c r="L223" s="233"/>
      <c r="M223" s="194"/>
      <c r="N223" s="232"/>
      <c r="O223" s="194"/>
      <c r="P223" s="312"/>
      <c r="Q223" s="253">
        <f t="shared" si="19"/>
        <v>15</v>
      </c>
      <c r="R223" s="183"/>
      <c r="S223" s="229"/>
      <c r="T223" s="197"/>
      <c r="U223" s="231"/>
      <c r="V223" s="263">
        <f t="shared" ref="V223:V268" si="24">V225-1</f>
        <v>4</v>
      </c>
      <c r="W223" s="217">
        <f t="shared" si="22"/>
        <v>7</v>
      </c>
      <c r="X223" s="218" t="s">
        <v>486</v>
      </c>
      <c r="Y223" s="234"/>
      <c r="Z223" s="234"/>
      <c r="AA223" s="234"/>
      <c r="AB223" s="194"/>
      <c r="AC223" s="231"/>
      <c r="AD223" s="263"/>
      <c r="AE223" s="217"/>
      <c r="AF223" s="218"/>
      <c r="AG223" s="217"/>
      <c r="AH223" s="194"/>
      <c r="AI223" s="232"/>
      <c r="AJ223" s="234"/>
      <c r="AK223" s="194"/>
      <c r="AL223" s="232"/>
      <c r="AM223" s="234"/>
      <c r="AN223" s="234"/>
      <c r="AO223" s="234"/>
      <c r="AP223" s="194"/>
      <c r="AQ223" s="235"/>
      <c r="AR223" s="218"/>
      <c r="AS223" s="197"/>
    </row>
    <row r="224" spans="1:45" ht="33.75">
      <c r="A224" s="403">
        <f t="shared" si="23"/>
        <v>1964</v>
      </c>
      <c r="B224" s="217" t="s">
        <v>20</v>
      </c>
      <c r="C224" s="218">
        <f t="shared" si="18"/>
        <v>39</v>
      </c>
      <c r="D224" s="217" t="s">
        <v>1081</v>
      </c>
      <c r="E224" s="168" t="s">
        <v>1464</v>
      </c>
      <c r="F224" s="193">
        <f t="shared" si="15"/>
        <v>105</v>
      </c>
      <c r="G224" s="253">
        <f t="shared" si="21"/>
        <v>75</v>
      </c>
      <c r="H224" s="259">
        <f t="shared" si="17"/>
        <v>25</v>
      </c>
      <c r="I224" s="232"/>
      <c r="J224" s="230"/>
      <c r="K224" s="232"/>
      <c r="L224" s="233"/>
      <c r="M224" s="194"/>
      <c r="N224" s="232"/>
      <c r="O224" s="194"/>
      <c r="P224" s="312"/>
      <c r="Q224" s="253">
        <f t="shared" si="19"/>
        <v>16</v>
      </c>
      <c r="R224" s="183"/>
      <c r="S224" s="229"/>
      <c r="T224" s="197"/>
      <c r="U224" s="231"/>
      <c r="V224" s="263">
        <f t="shared" si="24"/>
        <v>4</v>
      </c>
      <c r="W224" s="217">
        <f t="shared" si="22"/>
        <v>8</v>
      </c>
      <c r="X224" s="218" t="s">
        <v>486</v>
      </c>
      <c r="Y224" s="234"/>
      <c r="Z224" s="234"/>
      <c r="AA224" s="234"/>
      <c r="AB224" s="194"/>
      <c r="AC224" s="231"/>
      <c r="AD224" s="263"/>
      <c r="AE224" s="217"/>
      <c r="AF224" s="218"/>
      <c r="AG224" s="217"/>
      <c r="AH224" s="194"/>
      <c r="AI224" s="232"/>
      <c r="AJ224" s="234"/>
      <c r="AK224" s="194"/>
      <c r="AL224" s="232"/>
      <c r="AM224" s="234"/>
      <c r="AN224" s="234"/>
      <c r="AO224" s="234"/>
      <c r="AP224" s="194"/>
      <c r="AQ224" s="235"/>
      <c r="AR224" s="218"/>
      <c r="AS224" s="197"/>
    </row>
    <row r="225" spans="1:45" ht="22.5">
      <c r="A225" s="403">
        <f t="shared" si="23"/>
        <v>1965</v>
      </c>
      <c r="B225" s="217" t="s">
        <v>20</v>
      </c>
      <c r="C225" s="218">
        <f t="shared" si="18"/>
        <v>40</v>
      </c>
      <c r="D225" s="217" t="s">
        <v>1081</v>
      </c>
      <c r="E225" s="171" t="s">
        <v>1447</v>
      </c>
      <c r="F225" s="193">
        <f t="shared" si="15"/>
        <v>106</v>
      </c>
      <c r="G225" s="253">
        <f t="shared" si="21"/>
        <v>76</v>
      </c>
      <c r="H225" s="259">
        <f t="shared" si="17"/>
        <v>26</v>
      </c>
      <c r="I225" s="232"/>
      <c r="J225" s="230"/>
      <c r="K225" s="232"/>
      <c r="L225" s="233"/>
      <c r="M225" s="194"/>
      <c r="N225" s="232"/>
      <c r="O225" s="194"/>
      <c r="P225" s="312"/>
      <c r="Q225" s="253">
        <f t="shared" si="19"/>
        <v>17</v>
      </c>
      <c r="R225" s="183"/>
      <c r="S225" s="229"/>
      <c r="T225" s="197"/>
      <c r="U225" s="231"/>
      <c r="V225" s="263">
        <f t="shared" si="24"/>
        <v>5</v>
      </c>
      <c r="W225" s="217">
        <f t="shared" si="22"/>
        <v>9</v>
      </c>
      <c r="X225" s="218" t="s">
        <v>486</v>
      </c>
      <c r="Y225" s="234"/>
      <c r="Z225" s="234"/>
      <c r="AA225" s="234"/>
      <c r="AB225" s="194"/>
      <c r="AC225" s="231"/>
      <c r="AD225" s="263"/>
      <c r="AE225" s="217"/>
      <c r="AF225" s="218"/>
      <c r="AG225" s="217"/>
      <c r="AH225" s="194"/>
      <c r="AI225" s="232"/>
      <c r="AJ225" s="234"/>
      <c r="AK225" s="194"/>
      <c r="AL225" s="232"/>
      <c r="AM225" s="234"/>
      <c r="AN225" s="234"/>
      <c r="AO225" s="234"/>
      <c r="AP225" s="194"/>
      <c r="AQ225" s="235"/>
      <c r="AR225" s="218"/>
      <c r="AS225" s="197"/>
    </row>
    <row r="226" spans="1:45" ht="45">
      <c r="A226" s="403">
        <f t="shared" si="23"/>
        <v>1966</v>
      </c>
      <c r="B226" s="217" t="s">
        <v>20</v>
      </c>
      <c r="C226" s="218">
        <f t="shared" si="18"/>
        <v>41</v>
      </c>
      <c r="D226" s="217" t="s">
        <v>1081</v>
      </c>
      <c r="E226" s="168" t="s">
        <v>1674</v>
      </c>
      <c r="F226" s="193">
        <f t="shared" si="15"/>
        <v>107</v>
      </c>
      <c r="G226" s="253">
        <f t="shared" si="21"/>
        <v>77</v>
      </c>
      <c r="H226" s="259">
        <f t="shared" si="17"/>
        <v>27</v>
      </c>
      <c r="I226" s="232"/>
      <c r="J226" s="230"/>
      <c r="K226" s="232"/>
      <c r="L226" s="233"/>
      <c r="M226" s="194"/>
      <c r="N226" s="232"/>
      <c r="O226" s="194"/>
      <c r="P226" s="312"/>
      <c r="Q226" s="253">
        <f t="shared" si="19"/>
        <v>18</v>
      </c>
      <c r="R226" s="183"/>
      <c r="S226" s="229"/>
      <c r="T226" s="197"/>
      <c r="U226" s="231"/>
      <c r="V226" s="263">
        <f t="shared" si="24"/>
        <v>5</v>
      </c>
      <c r="W226" s="217">
        <f t="shared" si="22"/>
        <v>10</v>
      </c>
      <c r="X226" s="218" t="s">
        <v>486</v>
      </c>
      <c r="Y226" s="234"/>
      <c r="Z226" s="234"/>
      <c r="AA226" s="234"/>
      <c r="AB226" s="194"/>
      <c r="AC226" s="231"/>
      <c r="AD226" s="263"/>
      <c r="AE226" s="217"/>
      <c r="AF226" s="218"/>
      <c r="AG226" s="217"/>
      <c r="AH226" s="194"/>
      <c r="AI226" s="232"/>
      <c r="AJ226" s="234"/>
      <c r="AK226" s="194"/>
      <c r="AL226" s="232"/>
      <c r="AM226" s="234"/>
      <c r="AN226" s="234"/>
      <c r="AO226" s="234"/>
      <c r="AP226" s="194"/>
      <c r="AQ226" s="235"/>
      <c r="AR226" s="218"/>
      <c r="AS226" s="197"/>
    </row>
    <row r="227" spans="1:45" ht="22.5">
      <c r="A227" s="403">
        <f t="shared" si="23"/>
        <v>1967</v>
      </c>
      <c r="B227" s="217" t="s">
        <v>20</v>
      </c>
      <c r="C227" s="218">
        <f t="shared" si="18"/>
        <v>42</v>
      </c>
      <c r="D227" s="217" t="s">
        <v>1081</v>
      </c>
      <c r="E227" s="171" t="s">
        <v>1465</v>
      </c>
      <c r="F227" s="193">
        <f t="shared" si="15"/>
        <v>108</v>
      </c>
      <c r="G227" s="253">
        <f t="shared" si="21"/>
        <v>78</v>
      </c>
      <c r="H227" s="259">
        <f t="shared" si="17"/>
        <v>28</v>
      </c>
      <c r="I227" s="232"/>
      <c r="J227" s="230"/>
      <c r="K227" s="232"/>
      <c r="L227" s="233"/>
      <c r="M227" s="194"/>
      <c r="N227" s="232"/>
      <c r="O227" s="194"/>
      <c r="P227" s="312"/>
      <c r="Q227" s="253">
        <f t="shared" si="19"/>
        <v>19</v>
      </c>
      <c r="R227" s="183"/>
      <c r="S227" s="229"/>
      <c r="T227" s="197"/>
      <c r="U227" s="231"/>
      <c r="V227" s="263">
        <f t="shared" si="24"/>
        <v>6</v>
      </c>
      <c r="W227" s="217">
        <f t="shared" si="22"/>
        <v>11</v>
      </c>
      <c r="X227" s="218" t="s">
        <v>486</v>
      </c>
      <c r="Y227" s="234"/>
      <c r="Z227" s="234"/>
      <c r="AA227" s="234"/>
      <c r="AB227" s="194"/>
      <c r="AC227" s="231"/>
      <c r="AD227" s="263"/>
      <c r="AE227" s="217"/>
      <c r="AF227" s="218"/>
      <c r="AG227" s="217"/>
      <c r="AH227" s="194"/>
      <c r="AI227" s="232"/>
      <c r="AJ227" s="234"/>
      <c r="AK227" s="194"/>
      <c r="AL227" s="232"/>
      <c r="AM227" s="234"/>
      <c r="AN227" s="234"/>
      <c r="AO227" s="234"/>
      <c r="AP227" s="194"/>
      <c r="AQ227" s="235"/>
      <c r="AR227" s="218"/>
      <c r="AS227" s="197"/>
    </row>
    <row r="228" spans="1:45" ht="67.5">
      <c r="A228" s="403">
        <f t="shared" si="23"/>
        <v>1968</v>
      </c>
      <c r="B228" s="217" t="s">
        <v>20</v>
      </c>
      <c r="C228" s="218">
        <f t="shared" si="18"/>
        <v>43</v>
      </c>
      <c r="D228" s="217" t="s">
        <v>1081</v>
      </c>
      <c r="E228" s="168" t="s">
        <v>1655</v>
      </c>
      <c r="F228" s="193">
        <f t="shared" si="15"/>
        <v>109</v>
      </c>
      <c r="G228" s="253">
        <f t="shared" si="21"/>
        <v>79</v>
      </c>
      <c r="H228" s="259">
        <f t="shared" si="17"/>
        <v>29</v>
      </c>
      <c r="I228" s="232"/>
      <c r="J228" s="230"/>
      <c r="K228" s="232"/>
      <c r="L228" s="233"/>
      <c r="M228" s="194"/>
      <c r="N228" s="232"/>
      <c r="O228" s="194"/>
      <c r="P228" s="312"/>
      <c r="Q228" s="253">
        <f t="shared" si="19"/>
        <v>20</v>
      </c>
      <c r="R228" s="183"/>
      <c r="S228" s="229"/>
      <c r="T228" s="197"/>
      <c r="U228" s="231"/>
      <c r="V228" s="263">
        <f t="shared" si="24"/>
        <v>6</v>
      </c>
      <c r="W228" s="217">
        <f t="shared" si="22"/>
        <v>12</v>
      </c>
      <c r="X228" s="218" t="s">
        <v>486</v>
      </c>
      <c r="Y228" s="234"/>
      <c r="Z228" s="234"/>
      <c r="AA228" s="234"/>
      <c r="AB228" s="194"/>
      <c r="AC228" s="231"/>
      <c r="AD228" s="263">
        <v>1</v>
      </c>
      <c r="AE228" s="217">
        <v>0</v>
      </c>
      <c r="AF228" s="218" t="s">
        <v>486</v>
      </c>
      <c r="AG228" s="217"/>
      <c r="AH228" s="194"/>
      <c r="AI228" s="232"/>
      <c r="AJ228" s="234"/>
      <c r="AK228" s="194"/>
      <c r="AL228" s="232"/>
      <c r="AM228" s="234"/>
      <c r="AN228" s="234"/>
      <c r="AO228" s="234"/>
      <c r="AP228" s="194"/>
      <c r="AQ228" s="235"/>
      <c r="AR228" s="218"/>
      <c r="AS228" s="197"/>
    </row>
    <row r="229" spans="1:45" ht="78.75">
      <c r="A229" s="403">
        <f t="shared" si="23"/>
        <v>1969</v>
      </c>
      <c r="B229" s="217" t="s">
        <v>20</v>
      </c>
      <c r="C229" s="218">
        <f t="shared" si="18"/>
        <v>44</v>
      </c>
      <c r="D229" s="217" t="s">
        <v>1081</v>
      </c>
      <c r="E229" s="171" t="s">
        <v>1696</v>
      </c>
      <c r="F229" s="193">
        <f t="shared" si="15"/>
        <v>110</v>
      </c>
      <c r="G229" s="253">
        <f t="shared" si="21"/>
        <v>80</v>
      </c>
      <c r="H229" s="259">
        <f t="shared" si="17"/>
        <v>30</v>
      </c>
      <c r="I229" s="232"/>
      <c r="J229" s="230"/>
      <c r="K229" s="232"/>
      <c r="L229" s="233"/>
      <c r="M229" s="194"/>
      <c r="N229" s="232"/>
      <c r="O229" s="194"/>
      <c r="P229" s="312"/>
      <c r="Q229" s="253">
        <f t="shared" si="19"/>
        <v>21</v>
      </c>
      <c r="R229" s="183" t="s">
        <v>1387</v>
      </c>
      <c r="S229" s="229"/>
      <c r="T229" s="197"/>
      <c r="U229" s="231"/>
      <c r="V229" s="263">
        <f t="shared" si="24"/>
        <v>7</v>
      </c>
      <c r="W229" s="217">
        <f t="shared" si="22"/>
        <v>13</v>
      </c>
      <c r="X229" s="218" t="s">
        <v>486</v>
      </c>
      <c r="Y229" s="234"/>
      <c r="Z229" s="234"/>
      <c r="AA229" s="234"/>
      <c r="AB229" s="194"/>
      <c r="AC229" s="231"/>
      <c r="AD229" s="263">
        <v>1</v>
      </c>
      <c r="AE229" s="217">
        <f>AE228+1</f>
        <v>1</v>
      </c>
      <c r="AF229" s="218" t="s">
        <v>486</v>
      </c>
      <c r="AG229" s="217"/>
      <c r="AH229" s="194"/>
      <c r="AI229" s="232"/>
      <c r="AJ229" s="234"/>
      <c r="AK229" s="194"/>
      <c r="AL229" s="232"/>
      <c r="AM229" s="234"/>
      <c r="AN229" s="234"/>
      <c r="AO229" s="234"/>
      <c r="AP229" s="194"/>
      <c r="AQ229" s="235"/>
      <c r="AR229" s="218"/>
      <c r="AS229" s="197"/>
    </row>
    <row r="230" spans="1:45" ht="67.5">
      <c r="A230" s="403">
        <f t="shared" si="23"/>
        <v>1970</v>
      </c>
      <c r="B230" s="217" t="s">
        <v>20</v>
      </c>
      <c r="C230" s="218">
        <f t="shared" si="18"/>
        <v>45</v>
      </c>
      <c r="D230" s="217" t="s">
        <v>1081</v>
      </c>
      <c r="E230" s="168" t="s">
        <v>1466</v>
      </c>
      <c r="F230" s="193">
        <f t="shared" si="15"/>
        <v>111</v>
      </c>
      <c r="G230" s="253">
        <f t="shared" si="21"/>
        <v>81</v>
      </c>
      <c r="H230" s="259">
        <f t="shared" si="17"/>
        <v>31</v>
      </c>
      <c r="I230" s="232"/>
      <c r="J230" s="230"/>
      <c r="K230" s="232"/>
      <c r="L230" s="233"/>
      <c r="M230" s="194"/>
      <c r="N230" s="232"/>
      <c r="O230" s="194"/>
      <c r="P230" s="312"/>
      <c r="Q230" s="253">
        <f t="shared" si="19"/>
        <v>22</v>
      </c>
      <c r="R230" s="183" t="s">
        <v>1387</v>
      </c>
      <c r="S230" s="229"/>
      <c r="T230" s="197"/>
      <c r="U230" s="231"/>
      <c r="V230" s="263">
        <f t="shared" si="24"/>
        <v>7</v>
      </c>
      <c r="W230" s="217">
        <f t="shared" si="22"/>
        <v>14</v>
      </c>
      <c r="X230" s="218" t="s">
        <v>486</v>
      </c>
      <c r="Y230" s="234"/>
      <c r="Z230" s="234"/>
      <c r="AA230" s="234"/>
      <c r="AB230" s="194"/>
      <c r="AC230" s="231"/>
      <c r="AD230" s="263">
        <f>AD228+1</f>
        <v>2</v>
      </c>
      <c r="AE230" s="217">
        <f t="shared" ref="AE230:AE293" si="25">AE229+1</f>
        <v>2</v>
      </c>
      <c r="AF230" s="218" t="s">
        <v>486</v>
      </c>
      <c r="AG230" s="217"/>
      <c r="AH230" s="194"/>
      <c r="AI230" s="232"/>
      <c r="AJ230" s="234"/>
      <c r="AK230" s="194"/>
      <c r="AL230" s="232"/>
      <c r="AM230" s="234"/>
      <c r="AN230" s="234"/>
      <c r="AO230" s="234"/>
      <c r="AP230" s="194"/>
      <c r="AQ230" s="235"/>
      <c r="AR230" s="218"/>
      <c r="AS230" s="197"/>
    </row>
    <row r="231" spans="1:45" ht="33.75">
      <c r="A231" s="403">
        <f t="shared" si="23"/>
        <v>1971</v>
      </c>
      <c r="B231" s="217" t="s">
        <v>20</v>
      </c>
      <c r="C231" s="218">
        <f>C232-1</f>
        <v>46</v>
      </c>
      <c r="D231" s="217" t="s">
        <v>1081</v>
      </c>
      <c r="E231" s="171" t="s">
        <v>1656</v>
      </c>
      <c r="F231" s="193">
        <f t="shared" si="15"/>
        <v>112</v>
      </c>
      <c r="G231" s="253">
        <f t="shared" si="21"/>
        <v>82</v>
      </c>
      <c r="H231" s="259">
        <f t="shared" si="17"/>
        <v>32</v>
      </c>
      <c r="I231" s="232"/>
      <c r="J231" s="230"/>
      <c r="K231" s="263"/>
      <c r="L231" s="235"/>
      <c r="M231" s="195"/>
      <c r="N231" s="263"/>
      <c r="O231" s="195"/>
      <c r="P231" s="313"/>
      <c r="Q231" s="253">
        <f t="shared" si="19"/>
        <v>23</v>
      </c>
      <c r="R231" s="183" t="s">
        <v>1387</v>
      </c>
      <c r="S231" s="229"/>
      <c r="T231" s="197"/>
      <c r="U231" s="231"/>
      <c r="V231" s="263">
        <f t="shared" si="24"/>
        <v>8</v>
      </c>
      <c r="W231" s="217">
        <f t="shared" si="22"/>
        <v>15</v>
      </c>
      <c r="X231" s="218" t="s">
        <v>486</v>
      </c>
      <c r="Y231" s="217"/>
      <c r="Z231" s="217"/>
      <c r="AA231" s="217"/>
      <c r="AB231" s="301"/>
      <c r="AC231" s="231"/>
      <c r="AD231" s="263">
        <f>AD229+1</f>
        <v>2</v>
      </c>
      <c r="AE231" s="217">
        <f t="shared" si="25"/>
        <v>3</v>
      </c>
      <c r="AF231" s="218" t="s">
        <v>486</v>
      </c>
      <c r="AG231" s="217"/>
      <c r="AH231" s="301"/>
      <c r="AI231" s="263"/>
      <c r="AJ231" s="217"/>
      <c r="AK231" s="195"/>
      <c r="AL231" s="263"/>
      <c r="AM231" s="217"/>
      <c r="AN231" s="217">
        <v>1</v>
      </c>
      <c r="AO231" s="217"/>
      <c r="AP231" s="301"/>
      <c r="AQ231" s="235"/>
      <c r="AR231" s="218"/>
      <c r="AS231" s="197"/>
    </row>
    <row r="232" spans="1:45" ht="33.75">
      <c r="A232" s="403">
        <f t="shared" si="23"/>
        <v>1972</v>
      </c>
      <c r="B232" s="217" t="s">
        <v>20</v>
      </c>
      <c r="C232" s="218">
        <f>C233-1</f>
        <v>47</v>
      </c>
      <c r="D232" s="217" t="s">
        <v>1081</v>
      </c>
      <c r="E232" s="168" t="s">
        <v>1467</v>
      </c>
      <c r="F232" s="193">
        <f t="shared" si="15"/>
        <v>113</v>
      </c>
      <c r="G232" s="253">
        <f t="shared" si="21"/>
        <v>83</v>
      </c>
      <c r="H232" s="259">
        <f t="shared" si="17"/>
        <v>33</v>
      </c>
      <c r="I232" s="232"/>
      <c r="J232" s="230"/>
      <c r="K232" s="263"/>
      <c r="L232" s="235"/>
      <c r="M232" s="195"/>
      <c r="N232" s="263"/>
      <c r="O232" s="195"/>
      <c r="P232" s="313"/>
      <c r="Q232" s="253">
        <f t="shared" si="19"/>
        <v>24</v>
      </c>
      <c r="R232" s="183" t="s">
        <v>1387</v>
      </c>
      <c r="S232" s="229"/>
      <c r="T232" s="197"/>
      <c r="U232" s="231"/>
      <c r="V232" s="263">
        <f t="shared" si="24"/>
        <v>8</v>
      </c>
      <c r="W232" s="217">
        <f t="shared" si="22"/>
        <v>16</v>
      </c>
      <c r="X232" s="218" t="s">
        <v>486</v>
      </c>
      <c r="Y232" s="217"/>
      <c r="Z232" s="217"/>
      <c r="AA232" s="217"/>
      <c r="AB232" s="301"/>
      <c r="AC232" s="231"/>
      <c r="AD232" s="263">
        <f t="shared" ref="AD232:AD279" si="26">AD230+1</f>
        <v>3</v>
      </c>
      <c r="AE232" s="217">
        <f t="shared" si="25"/>
        <v>4</v>
      </c>
      <c r="AF232" s="218" t="s">
        <v>486</v>
      </c>
      <c r="AG232" s="217"/>
      <c r="AH232" s="301"/>
      <c r="AI232" s="263"/>
      <c r="AJ232" s="217"/>
      <c r="AK232" s="195"/>
      <c r="AL232" s="263"/>
      <c r="AM232" s="217"/>
      <c r="AN232" s="217">
        <f>AN231+1</f>
        <v>2</v>
      </c>
      <c r="AO232" s="217"/>
      <c r="AP232" s="301"/>
      <c r="AQ232" s="235"/>
      <c r="AR232" s="218"/>
      <c r="AS232" s="197"/>
    </row>
    <row r="233" spans="1:45" ht="90">
      <c r="A233" s="403">
        <f t="shared" si="23"/>
        <v>1973</v>
      </c>
      <c r="B233" s="217" t="s">
        <v>20</v>
      </c>
      <c r="C233" s="218">
        <f>C234-1</f>
        <v>48</v>
      </c>
      <c r="D233" s="217" t="s">
        <v>1081</v>
      </c>
      <c r="E233" s="171" t="s">
        <v>1679</v>
      </c>
      <c r="F233" s="193">
        <f t="shared" si="15"/>
        <v>114</v>
      </c>
      <c r="G233" s="253">
        <f t="shared" si="21"/>
        <v>84</v>
      </c>
      <c r="H233" s="259">
        <f t="shared" si="17"/>
        <v>34</v>
      </c>
      <c r="I233" s="262" t="s">
        <v>1628</v>
      </c>
      <c r="J233" s="236" t="s">
        <v>83</v>
      </c>
      <c r="K233" s="263"/>
      <c r="L233" s="235"/>
      <c r="M233" s="195"/>
      <c r="N233" s="263"/>
      <c r="O233" s="195"/>
      <c r="P233" s="313"/>
      <c r="Q233" s="253">
        <f t="shared" si="19"/>
        <v>25</v>
      </c>
      <c r="R233" s="183" t="s">
        <v>1387</v>
      </c>
      <c r="S233" s="229"/>
      <c r="T233" s="197"/>
      <c r="U233" s="231"/>
      <c r="V233" s="263">
        <f t="shared" si="24"/>
        <v>9</v>
      </c>
      <c r="W233" s="217">
        <f t="shared" si="22"/>
        <v>17</v>
      </c>
      <c r="X233" s="218" t="s">
        <v>92</v>
      </c>
      <c r="Y233" s="217"/>
      <c r="Z233" s="217"/>
      <c r="AA233" s="217"/>
      <c r="AB233" s="301"/>
      <c r="AC233" s="231"/>
      <c r="AD233" s="263">
        <f t="shared" si="26"/>
        <v>3</v>
      </c>
      <c r="AE233" s="217">
        <f t="shared" si="25"/>
        <v>5</v>
      </c>
      <c r="AF233" s="218" t="s">
        <v>990</v>
      </c>
      <c r="AG233" s="217"/>
      <c r="AH233" s="301"/>
      <c r="AI233" s="263"/>
      <c r="AJ233" s="217"/>
      <c r="AK233" s="195"/>
      <c r="AL233" s="263"/>
      <c r="AM233" s="217"/>
      <c r="AN233" s="217">
        <f t="shared" ref="AN233:AN248" si="27">AN232+1</f>
        <v>3</v>
      </c>
      <c r="AO233" s="217"/>
      <c r="AP233" s="301"/>
      <c r="AQ233" s="235"/>
      <c r="AR233" s="218"/>
      <c r="AS233" s="197"/>
    </row>
    <row r="234" spans="1:45" ht="33.75">
      <c r="A234" s="403">
        <f t="shared" si="23"/>
        <v>1974</v>
      </c>
      <c r="B234" s="217" t="s">
        <v>20</v>
      </c>
      <c r="C234" s="218">
        <f>C235-1</f>
        <v>49</v>
      </c>
      <c r="D234" s="217" t="s">
        <v>1081</v>
      </c>
      <c r="E234" s="168" t="s">
        <v>1657</v>
      </c>
      <c r="F234" s="193">
        <f t="shared" si="15"/>
        <v>115</v>
      </c>
      <c r="G234" s="253">
        <f t="shared" si="21"/>
        <v>85</v>
      </c>
      <c r="H234" s="259">
        <f t="shared" si="17"/>
        <v>35</v>
      </c>
      <c r="I234" s="263">
        <v>1</v>
      </c>
      <c r="J234" s="230" t="s">
        <v>83</v>
      </c>
      <c r="K234" s="262">
        <v>1</v>
      </c>
      <c r="L234" s="235" t="str">
        <f>X234</f>
        <v>中山幹夫</v>
      </c>
      <c r="M234" s="195" t="s">
        <v>883</v>
      </c>
      <c r="N234" s="263"/>
      <c r="O234" s="195"/>
      <c r="P234" s="313"/>
      <c r="Q234" s="253">
        <f t="shared" si="19"/>
        <v>26</v>
      </c>
      <c r="R234" s="183" t="s">
        <v>1387</v>
      </c>
      <c r="S234" s="229" t="s">
        <v>1075</v>
      </c>
      <c r="T234" s="197" t="s">
        <v>1401</v>
      </c>
      <c r="U234" s="231"/>
      <c r="V234" s="263">
        <f t="shared" si="24"/>
        <v>9</v>
      </c>
      <c r="W234" s="217">
        <f t="shared" si="22"/>
        <v>18</v>
      </c>
      <c r="X234" s="218" t="s">
        <v>92</v>
      </c>
      <c r="Y234" s="217"/>
      <c r="Z234" s="217"/>
      <c r="AA234" s="217"/>
      <c r="AB234" s="301"/>
      <c r="AC234" s="231"/>
      <c r="AD234" s="263">
        <f t="shared" si="26"/>
        <v>4</v>
      </c>
      <c r="AE234" s="217">
        <f t="shared" si="25"/>
        <v>6</v>
      </c>
      <c r="AF234" s="218" t="s">
        <v>989</v>
      </c>
      <c r="AG234" s="217"/>
      <c r="AH234" s="301"/>
      <c r="AI234" s="263"/>
      <c r="AJ234" s="217"/>
      <c r="AK234" s="195"/>
      <c r="AL234" s="263"/>
      <c r="AM234" s="217"/>
      <c r="AN234" s="217">
        <f t="shared" si="27"/>
        <v>4</v>
      </c>
      <c r="AO234" s="217"/>
      <c r="AP234" s="301"/>
      <c r="AQ234" s="235"/>
      <c r="AR234" s="218"/>
      <c r="AS234" s="197"/>
    </row>
    <row r="235" spans="1:45" ht="33.75">
      <c r="A235" s="403">
        <f t="shared" si="23"/>
        <v>1975</v>
      </c>
      <c r="B235" s="217" t="s">
        <v>20</v>
      </c>
      <c r="C235" s="218">
        <f t="shared" ref="C235:C247" si="28">C236-1</f>
        <v>50</v>
      </c>
      <c r="D235" s="217" t="s">
        <v>1081</v>
      </c>
      <c r="E235" s="171" t="s">
        <v>1658</v>
      </c>
      <c r="F235" s="193">
        <f t="shared" si="15"/>
        <v>116</v>
      </c>
      <c r="G235" s="253">
        <f t="shared" si="21"/>
        <v>86</v>
      </c>
      <c r="H235" s="259">
        <f t="shared" si="17"/>
        <v>36</v>
      </c>
      <c r="I235" s="263">
        <f t="shared" ref="I235:I293" si="29">I234+1</f>
        <v>2</v>
      </c>
      <c r="J235" s="230" t="s">
        <v>83</v>
      </c>
      <c r="K235" s="263">
        <f t="shared" ref="K235:K293" si="30">K234+1</f>
        <v>2</v>
      </c>
      <c r="L235" s="235" t="str">
        <f t="shared" ref="L235:L282" si="31">X235</f>
        <v>中山幹夫</v>
      </c>
      <c r="M235" s="195" t="s">
        <v>883</v>
      </c>
      <c r="N235" s="263"/>
      <c r="O235" s="195"/>
      <c r="P235" s="313"/>
      <c r="Q235" s="253">
        <f t="shared" si="19"/>
        <v>27</v>
      </c>
      <c r="R235" s="183" t="s">
        <v>1387</v>
      </c>
      <c r="S235" s="229" t="s">
        <v>1075</v>
      </c>
      <c r="T235" s="197" t="s">
        <v>1401</v>
      </c>
      <c r="U235" s="231"/>
      <c r="V235" s="263">
        <f t="shared" si="24"/>
        <v>10</v>
      </c>
      <c r="W235" s="217">
        <f t="shared" si="22"/>
        <v>19</v>
      </c>
      <c r="X235" s="218" t="s">
        <v>92</v>
      </c>
      <c r="Y235" s="217"/>
      <c r="Z235" s="217"/>
      <c r="AA235" s="217"/>
      <c r="AB235" s="301"/>
      <c r="AC235" s="231"/>
      <c r="AD235" s="263">
        <f t="shared" si="26"/>
        <v>4</v>
      </c>
      <c r="AE235" s="217">
        <f t="shared" si="25"/>
        <v>7</v>
      </c>
      <c r="AF235" s="218" t="s">
        <v>989</v>
      </c>
      <c r="AG235" s="217"/>
      <c r="AH235" s="301"/>
      <c r="AI235" s="263"/>
      <c r="AJ235" s="217"/>
      <c r="AK235" s="195"/>
      <c r="AL235" s="263"/>
      <c r="AM235" s="217"/>
      <c r="AN235" s="217">
        <f t="shared" si="27"/>
        <v>5</v>
      </c>
      <c r="AO235" s="217"/>
      <c r="AP235" s="301"/>
      <c r="AQ235" s="235"/>
      <c r="AR235" s="218"/>
      <c r="AS235" s="197"/>
    </row>
    <row r="236" spans="1:45" ht="33.75">
      <c r="A236" s="403">
        <f t="shared" si="23"/>
        <v>1976</v>
      </c>
      <c r="B236" s="217" t="s">
        <v>20</v>
      </c>
      <c r="C236" s="218">
        <f t="shared" si="28"/>
        <v>51</v>
      </c>
      <c r="D236" s="217" t="s">
        <v>1081</v>
      </c>
      <c r="E236" s="168" t="s">
        <v>1589</v>
      </c>
      <c r="F236" s="193">
        <f t="shared" si="15"/>
        <v>117</v>
      </c>
      <c r="G236" s="253">
        <f t="shared" si="21"/>
        <v>87</v>
      </c>
      <c r="H236" s="259">
        <f t="shared" si="17"/>
        <v>37</v>
      </c>
      <c r="I236" s="263">
        <f t="shared" si="29"/>
        <v>3</v>
      </c>
      <c r="J236" s="230" t="s">
        <v>83</v>
      </c>
      <c r="K236" s="263">
        <f t="shared" si="30"/>
        <v>3</v>
      </c>
      <c r="L236" s="235" t="str">
        <f t="shared" si="31"/>
        <v>中山幹夫</v>
      </c>
      <c r="M236" s="195" t="s">
        <v>883</v>
      </c>
      <c r="N236" s="263"/>
      <c r="O236" s="195"/>
      <c r="P236" s="313"/>
      <c r="Q236" s="253">
        <f t="shared" si="19"/>
        <v>28</v>
      </c>
      <c r="R236" s="183" t="s">
        <v>1388</v>
      </c>
      <c r="S236" s="229" t="s">
        <v>1075</v>
      </c>
      <c r="T236" s="197" t="s">
        <v>1401</v>
      </c>
      <c r="U236" s="231"/>
      <c r="V236" s="263">
        <f t="shared" si="24"/>
        <v>10</v>
      </c>
      <c r="W236" s="217">
        <f t="shared" si="22"/>
        <v>20</v>
      </c>
      <c r="X236" s="218" t="s">
        <v>92</v>
      </c>
      <c r="Y236" s="217"/>
      <c r="Z236" s="217"/>
      <c r="AA236" s="217"/>
      <c r="AB236" s="301"/>
      <c r="AC236" s="231"/>
      <c r="AD236" s="263">
        <f t="shared" si="26"/>
        <v>5</v>
      </c>
      <c r="AE236" s="217">
        <f t="shared" si="25"/>
        <v>8</v>
      </c>
      <c r="AF236" s="218" t="s">
        <v>989</v>
      </c>
      <c r="AG236" s="217"/>
      <c r="AH236" s="301"/>
      <c r="AI236" s="263"/>
      <c r="AJ236" s="217"/>
      <c r="AK236" s="195"/>
      <c r="AL236" s="263"/>
      <c r="AM236" s="217"/>
      <c r="AN236" s="217">
        <f t="shared" si="27"/>
        <v>6</v>
      </c>
      <c r="AO236" s="217"/>
      <c r="AP236" s="301"/>
      <c r="AQ236" s="235"/>
      <c r="AR236" s="218"/>
      <c r="AS236" s="197"/>
    </row>
    <row r="237" spans="1:45" ht="56.25">
      <c r="A237" s="403">
        <f t="shared" si="23"/>
        <v>1977</v>
      </c>
      <c r="B237" s="217" t="s">
        <v>20</v>
      </c>
      <c r="C237" s="218">
        <f t="shared" si="28"/>
        <v>52</v>
      </c>
      <c r="D237" s="217" t="s">
        <v>1081</v>
      </c>
      <c r="E237" s="171" t="s">
        <v>1660</v>
      </c>
      <c r="F237" s="193">
        <f t="shared" si="15"/>
        <v>118</v>
      </c>
      <c r="G237" s="253">
        <f t="shared" si="21"/>
        <v>88</v>
      </c>
      <c r="H237" s="259">
        <f t="shared" si="17"/>
        <v>38</v>
      </c>
      <c r="I237" s="263">
        <f t="shared" si="29"/>
        <v>4</v>
      </c>
      <c r="J237" s="230" t="s">
        <v>83</v>
      </c>
      <c r="K237" s="263">
        <f t="shared" si="30"/>
        <v>4</v>
      </c>
      <c r="L237" s="235" t="str">
        <f t="shared" si="31"/>
        <v>中山幹夫</v>
      </c>
      <c r="M237" s="195" t="s">
        <v>883</v>
      </c>
      <c r="N237" s="263"/>
      <c r="O237" s="195"/>
      <c r="P237" s="313"/>
      <c r="Q237" s="253">
        <f t="shared" si="19"/>
        <v>29</v>
      </c>
      <c r="R237" s="183" t="s">
        <v>1388</v>
      </c>
      <c r="S237" s="229" t="s">
        <v>1075</v>
      </c>
      <c r="T237" s="197" t="s">
        <v>1401</v>
      </c>
      <c r="U237" s="231"/>
      <c r="V237" s="263">
        <f t="shared" si="24"/>
        <v>11</v>
      </c>
      <c r="W237" s="217">
        <f t="shared" si="22"/>
        <v>21</v>
      </c>
      <c r="X237" s="218" t="s">
        <v>92</v>
      </c>
      <c r="Y237" s="217"/>
      <c r="Z237" s="217"/>
      <c r="AA237" s="217"/>
      <c r="AB237" s="301"/>
      <c r="AC237" s="231"/>
      <c r="AD237" s="263">
        <f t="shared" si="26"/>
        <v>5</v>
      </c>
      <c r="AE237" s="217">
        <f t="shared" si="25"/>
        <v>9</v>
      </c>
      <c r="AF237" s="218" t="s">
        <v>989</v>
      </c>
      <c r="AG237" s="217"/>
      <c r="AH237" s="301"/>
      <c r="AI237" s="263"/>
      <c r="AJ237" s="217"/>
      <c r="AK237" s="195"/>
      <c r="AL237" s="263"/>
      <c r="AM237" s="217"/>
      <c r="AN237" s="217">
        <f t="shared" si="27"/>
        <v>7</v>
      </c>
      <c r="AO237" s="217"/>
      <c r="AP237" s="301"/>
      <c r="AQ237" s="235"/>
      <c r="AR237" s="218"/>
      <c r="AS237" s="197"/>
    </row>
    <row r="238" spans="1:45" ht="78.75">
      <c r="A238" s="403">
        <f t="shared" si="23"/>
        <v>1978</v>
      </c>
      <c r="B238" s="217" t="s">
        <v>20</v>
      </c>
      <c r="C238" s="218">
        <f t="shared" si="28"/>
        <v>53</v>
      </c>
      <c r="D238" s="217" t="s">
        <v>1081</v>
      </c>
      <c r="E238" s="168" t="s">
        <v>1661</v>
      </c>
      <c r="F238" s="193">
        <f t="shared" si="15"/>
        <v>119</v>
      </c>
      <c r="G238" s="253">
        <f t="shared" si="21"/>
        <v>89</v>
      </c>
      <c r="H238" s="259">
        <f t="shared" si="17"/>
        <v>39</v>
      </c>
      <c r="I238" s="263">
        <f t="shared" si="29"/>
        <v>5</v>
      </c>
      <c r="J238" s="230" t="s">
        <v>83</v>
      </c>
      <c r="K238" s="263">
        <f t="shared" si="30"/>
        <v>5</v>
      </c>
      <c r="L238" s="235" t="str">
        <f t="shared" si="31"/>
        <v>中山幹夫</v>
      </c>
      <c r="M238" s="195" t="s">
        <v>883</v>
      </c>
      <c r="N238" s="263"/>
      <c r="O238" s="195"/>
      <c r="P238" s="313"/>
      <c r="Q238" s="253">
        <f t="shared" si="19"/>
        <v>30</v>
      </c>
      <c r="R238" s="183" t="s">
        <v>1388</v>
      </c>
      <c r="S238" s="229" t="s">
        <v>1075</v>
      </c>
      <c r="T238" s="197" t="s">
        <v>1401</v>
      </c>
      <c r="U238" s="231"/>
      <c r="V238" s="263">
        <f t="shared" si="24"/>
        <v>11</v>
      </c>
      <c r="W238" s="217">
        <f t="shared" si="22"/>
        <v>22</v>
      </c>
      <c r="X238" s="218" t="s">
        <v>92</v>
      </c>
      <c r="Y238" s="217"/>
      <c r="Z238" s="217"/>
      <c r="AA238" s="217"/>
      <c r="AB238" s="301">
        <v>1</v>
      </c>
      <c r="AC238" s="231"/>
      <c r="AD238" s="263">
        <f t="shared" si="26"/>
        <v>6</v>
      </c>
      <c r="AE238" s="217">
        <f t="shared" si="25"/>
        <v>10</v>
      </c>
      <c r="AF238" s="218" t="s">
        <v>989</v>
      </c>
      <c r="AG238" s="217"/>
      <c r="AH238" s="301"/>
      <c r="AI238" s="263"/>
      <c r="AJ238" s="217"/>
      <c r="AK238" s="195"/>
      <c r="AL238" s="263"/>
      <c r="AM238" s="217"/>
      <c r="AN238" s="217">
        <f t="shared" si="27"/>
        <v>8</v>
      </c>
      <c r="AO238" s="217"/>
      <c r="AP238" s="301"/>
      <c r="AQ238" s="235"/>
      <c r="AR238" s="218"/>
      <c r="AS238" s="197"/>
    </row>
    <row r="239" spans="1:45" ht="22.5">
      <c r="A239" s="403">
        <f t="shared" si="23"/>
        <v>1979</v>
      </c>
      <c r="B239" s="217" t="s">
        <v>20</v>
      </c>
      <c r="C239" s="218">
        <f t="shared" si="28"/>
        <v>54</v>
      </c>
      <c r="D239" s="217" t="s">
        <v>1081</v>
      </c>
      <c r="E239" s="171" t="s">
        <v>1695</v>
      </c>
      <c r="F239" s="193">
        <f t="shared" si="15"/>
        <v>120</v>
      </c>
      <c r="G239" s="253">
        <f t="shared" si="21"/>
        <v>90</v>
      </c>
      <c r="H239" s="259">
        <f t="shared" si="17"/>
        <v>40</v>
      </c>
      <c r="I239" s="263">
        <f t="shared" si="29"/>
        <v>6</v>
      </c>
      <c r="J239" s="230" t="s">
        <v>83</v>
      </c>
      <c r="K239" s="263">
        <f t="shared" si="30"/>
        <v>6</v>
      </c>
      <c r="L239" s="235" t="str">
        <f t="shared" si="31"/>
        <v>中山幹夫</v>
      </c>
      <c r="M239" s="195" t="s">
        <v>883</v>
      </c>
      <c r="N239" s="263"/>
      <c r="O239" s="195"/>
      <c r="P239" s="313"/>
      <c r="Q239" s="253">
        <f t="shared" si="19"/>
        <v>31</v>
      </c>
      <c r="R239" s="183" t="s">
        <v>1388</v>
      </c>
      <c r="S239" s="229" t="s">
        <v>1075</v>
      </c>
      <c r="T239" s="197" t="s">
        <v>1401</v>
      </c>
      <c r="U239" s="231"/>
      <c r="V239" s="263">
        <f t="shared" si="24"/>
        <v>12</v>
      </c>
      <c r="W239" s="217">
        <f t="shared" si="22"/>
        <v>23</v>
      </c>
      <c r="X239" s="218" t="s">
        <v>92</v>
      </c>
      <c r="Y239" s="217"/>
      <c r="Z239" s="217"/>
      <c r="AA239" s="217"/>
      <c r="AB239" s="301">
        <f t="shared" ref="AB239:AB270" si="32">AB238+1</f>
        <v>2</v>
      </c>
      <c r="AC239" s="231"/>
      <c r="AD239" s="263">
        <f t="shared" si="26"/>
        <v>6</v>
      </c>
      <c r="AE239" s="217">
        <f t="shared" si="25"/>
        <v>11</v>
      </c>
      <c r="AF239" s="218" t="s">
        <v>989</v>
      </c>
      <c r="AG239" s="217"/>
      <c r="AH239" s="301"/>
      <c r="AI239" s="263"/>
      <c r="AJ239" s="217"/>
      <c r="AK239" s="195"/>
      <c r="AL239" s="263"/>
      <c r="AM239" s="217"/>
      <c r="AN239" s="217">
        <f t="shared" si="27"/>
        <v>9</v>
      </c>
      <c r="AO239" s="217"/>
      <c r="AP239" s="301"/>
      <c r="AQ239" s="235"/>
      <c r="AR239" s="218"/>
      <c r="AS239" s="197"/>
    </row>
    <row r="240" spans="1:45" ht="67.5">
      <c r="A240" s="403">
        <f t="shared" si="23"/>
        <v>1980</v>
      </c>
      <c r="B240" s="217" t="s">
        <v>20</v>
      </c>
      <c r="C240" s="218">
        <f t="shared" si="28"/>
        <v>55</v>
      </c>
      <c r="D240" s="217" t="s">
        <v>1081</v>
      </c>
      <c r="E240" s="168" t="s">
        <v>1468</v>
      </c>
      <c r="F240" s="193">
        <f t="shared" si="15"/>
        <v>121</v>
      </c>
      <c r="G240" s="253">
        <f t="shared" si="21"/>
        <v>91</v>
      </c>
      <c r="H240" s="259">
        <f t="shared" si="17"/>
        <v>41</v>
      </c>
      <c r="I240" s="263">
        <f t="shared" si="29"/>
        <v>7</v>
      </c>
      <c r="J240" s="230" t="s">
        <v>83</v>
      </c>
      <c r="K240" s="263">
        <f t="shared" si="30"/>
        <v>7</v>
      </c>
      <c r="L240" s="235" t="str">
        <f t="shared" si="31"/>
        <v>中山幹夫</v>
      </c>
      <c r="M240" s="195" t="s">
        <v>883</v>
      </c>
      <c r="N240" s="263"/>
      <c r="O240" s="195"/>
      <c r="P240" s="313"/>
      <c r="Q240" s="253">
        <f t="shared" si="19"/>
        <v>32</v>
      </c>
      <c r="R240" s="183" t="s">
        <v>1388</v>
      </c>
      <c r="S240" s="229" t="s">
        <v>1075</v>
      </c>
      <c r="T240" s="197" t="s">
        <v>1401</v>
      </c>
      <c r="U240" s="231"/>
      <c r="V240" s="263">
        <f t="shared" si="24"/>
        <v>12</v>
      </c>
      <c r="W240" s="217">
        <f t="shared" si="22"/>
        <v>24</v>
      </c>
      <c r="X240" s="218" t="s">
        <v>92</v>
      </c>
      <c r="Y240" s="217"/>
      <c r="Z240" s="217"/>
      <c r="AA240" s="217"/>
      <c r="AB240" s="301">
        <f t="shared" si="32"/>
        <v>3</v>
      </c>
      <c r="AC240" s="231"/>
      <c r="AD240" s="263">
        <f t="shared" si="26"/>
        <v>7</v>
      </c>
      <c r="AE240" s="217">
        <f t="shared" si="25"/>
        <v>12</v>
      </c>
      <c r="AF240" s="218" t="s">
        <v>989</v>
      </c>
      <c r="AG240" s="217"/>
      <c r="AH240" s="301"/>
      <c r="AI240" s="263"/>
      <c r="AJ240" s="217"/>
      <c r="AK240" s="195"/>
      <c r="AL240" s="263"/>
      <c r="AM240" s="217"/>
      <c r="AN240" s="217">
        <f t="shared" si="27"/>
        <v>10</v>
      </c>
      <c r="AO240" s="217"/>
      <c r="AP240" s="301"/>
      <c r="AQ240" s="235"/>
      <c r="AR240" s="218"/>
      <c r="AS240" s="197"/>
    </row>
    <row r="241" spans="1:66" ht="90">
      <c r="A241" s="403">
        <f t="shared" si="23"/>
        <v>1981</v>
      </c>
      <c r="B241" s="217" t="s">
        <v>20</v>
      </c>
      <c r="C241" s="218">
        <f t="shared" si="28"/>
        <v>56</v>
      </c>
      <c r="D241" s="217" t="s">
        <v>1081</v>
      </c>
      <c r="E241" s="171" t="s">
        <v>1675</v>
      </c>
      <c r="F241" s="193">
        <f t="shared" si="15"/>
        <v>122</v>
      </c>
      <c r="G241" s="253">
        <f t="shared" si="21"/>
        <v>92</v>
      </c>
      <c r="H241" s="259">
        <f t="shared" si="17"/>
        <v>42</v>
      </c>
      <c r="I241" s="263">
        <f t="shared" si="29"/>
        <v>8</v>
      </c>
      <c r="J241" s="230" t="s">
        <v>83</v>
      </c>
      <c r="K241" s="263">
        <f t="shared" si="30"/>
        <v>8</v>
      </c>
      <c r="L241" s="235" t="str">
        <f t="shared" si="31"/>
        <v>和田国紘</v>
      </c>
      <c r="M241" s="195" t="s">
        <v>883</v>
      </c>
      <c r="N241" s="263"/>
      <c r="O241" s="195"/>
      <c r="P241" s="313"/>
      <c r="Q241" s="253">
        <f t="shared" si="19"/>
        <v>33</v>
      </c>
      <c r="R241" s="183" t="s">
        <v>1388</v>
      </c>
      <c r="S241" s="229" t="s">
        <v>1075</v>
      </c>
      <c r="T241" s="197" t="s">
        <v>1401</v>
      </c>
      <c r="U241" s="231"/>
      <c r="V241" s="263">
        <f t="shared" si="24"/>
        <v>13</v>
      </c>
      <c r="W241" s="217">
        <f t="shared" si="22"/>
        <v>25</v>
      </c>
      <c r="X241" s="218" t="s">
        <v>91</v>
      </c>
      <c r="Y241" s="217"/>
      <c r="Z241" s="217"/>
      <c r="AA241" s="217"/>
      <c r="AB241" s="301">
        <f t="shared" si="32"/>
        <v>4</v>
      </c>
      <c r="AC241" s="231"/>
      <c r="AD241" s="263">
        <f t="shared" si="26"/>
        <v>7</v>
      </c>
      <c r="AE241" s="217">
        <f t="shared" si="25"/>
        <v>13</v>
      </c>
      <c r="AF241" s="218" t="s">
        <v>989</v>
      </c>
      <c r="AG241" s="217"/>
      <c r="AH241" s="301"/>
      <c r="AI241" s="263"/>
      <c r="AJ241" s="217"/>
      <c r="AK241" s="195"/>
      <c r="AL241" s="263"/>
      <c r="AM241" s="217"/>
      <c r="AN241" s="217">
        <f t="shared" si="27"/>
        <v>11</v>
      </c>
      <c r="AO241" s="217"/>
      <c r="AP241" s="301"/>
      <c r="AQ241" s="235"/>
      <c r="AR241" s="218"/>
      <c r="AS241" s="197"/>
    </row>
    <row r="242" spans="1:66" ht="22.5">
      <c r="A242" s="403">
        <f t="shared" si="23"/>
        <v>1982</v>
      </c>
      <c r="B242" s="217" t="s">
        <v>20</v>
      </c>
      <c r="C242" s="218">
        <f t="shared" si="28"/>
        <v>57</v>
      </c>
      <c r="D242" s="217" t="s">
        <v>1081</v>
      </c>
      <c r="E242" s="168" t="s">
        <v>1617</v>
      </c>
      <c r="F242" s="193">
        <f t="shared" si="15"/>
        <v>123</v>
      </c>
      <c r="G242" s="253">
        <f t="shared" si="21"/>
        <v>93</v>
      </c>
      <c r="H242" s="259">
        <f t="shared" si="17"/>
        <v>43</v>
      </c>
      <c r="I242" s="263">
        <f t="shared" si="29"/>
        <v>9</v>
      </c>
      <c r="J242" s="230" t="s">
        <v>83</v>
      </c>
      <c r="K242" s="263">
        <f t="shared" si="30"/>
        <v>9</v>
      </c>
      <c r="L242" s="235" t="str">
        <f t="shared" si="31"/>
        <v>和田国紘</v>
      </c>
      <c r="M242" s="195" t="s">
        <v>883</v>
      </c>
      <c r="N242" s="263"/>
      <c r="O242" s="195"/>
      <c r="P242" s="313"/>
      <c r="Q242" s="253">
        <f t="shared" si="19"/>
        <v>34</v>
      </c>
      <c r="R242" s="183" t="s">
        <v>1388</v>
      </c>
      <c r="S242" s="229" t="s">
        <v>1075</v>
      </c>
      <c r="T242" s="197" t="s">
        <v>1401</v>
      </c>
      <c r="U242" s="231"/>
      <c r="V242" s="263">
        <f t="shared" si="24"/>
        <v>13</v>
      </c>
      <c r="W242" s="217">
        <f t="shared" si="22"/>
        <v>26</v>
      </c>
      <c r="X242" s="218" t="s">
        <v>91</v>
      </c>
      <c r="Y242" s="217"/>
      <c r="Z242" s="217"/>
      <c r="AA242" s="217"/>
      <c r="AB242" s="301">
        <f t="shared" si="32"/>
        <v>5</v>
      </c>
      <c r="AC242" s="231"/>
      <c r="AD242" s="263">
        <f t="shared" si="26"/>
        <v>8</v>
      </c>
      <c r="AE242" s="217">
        <f t="shared" si="25"/>
        <v>14</v>
      </c>
      <c r="AF242" s="218" t="s">
        <v>989</v>
      </c>
      <c r="AG242" s="217"/>
      <c r="AH242" s="301"/>
      <c r="AI242" s="263"/>
      <c r="AJ242" s="217"/>
      <c r="AK242" s="195"/>
      <c r="AL242" s="263"/>
      <c r="AM242" s="217"/>
      <c r="AN242" s="217">
        <f t="shared" si="27"/>
        <v>12</v>
      </c>
      <c r="AO242" s="217"/>
      <c r="AP242" s="301"/>
      <c r="AQ242" s="235"/>
      <c r="AR242" s="218"/>
      <c r="AS242" s="197"/>
    </row>
    <row r="243" spans="1:66" ht="33.75">
      <c r="A243" s="403">
        <f t="shared" si="23"/>
        <v>1983</v>
      </c>
      <c r="B243" s="217" t="s">
        <v>20</v>
      </c>
      <c r="C243" s="218">
        <f t="shared" si="28"/>
        <v>58</v>
      </c>
      <c r="D243" s="217" t="s">
        <v>1081</v>
      </c>
      <c r="E243" s="171" t="s">
        <v>1615</v>
      </c>
      <c r="F243" s="193">
        <f t="shared" si="15"/>
        <v>124</v>
      </c>
      <c r="G243" s="253">
        <f t="shared" si="21"/>
        <v>94</v>
      </c>
      <c r="H243" s="259">
        <f t="shared" si="17"/>
        <v>44</v>
      </c>
      <c r="I243" s="263">
        <f t="shared" si="29"/>
        <v>10</v>
      </c>
      <c r="J243" s="230" t="s">
        <v>83</v>
      </c>
      <c r="K243" s="263">
        <f t="shared" si="30"/>
        <v>10</v>
      </c>
      <c r="L243" s="235" t="str">
        <f t="shared" si="31"/>
        <v>和田国紘</v>
      </c>
      <c r="M243" s="195" t="s">
        <v>883</v>
      </c>
      <c r="N243" s="263"/>
      <c r="O243" s="195"/>
      <c r="P243" s="313"/>
      <c r="Q243" s="253">
        <f t="shared" si="19"/>
        <v>35</v>
      </c>
      <c r="R243" s="183" t="s">
        <v>1388</v>
      </c>
      <c r="S243" s="229" t="s">
        <v>1075</v>
      </c>
      <c r="T243" s="197" t="s">
        <v>1401</v>
      </c>
      <c r="U243" s="231"/>
      <c r="V243" s="263">
        <f t="shared" si="24"/>
        <v>14</v>
      </c>
      <c r="W243" s="217">
        <f t="shared" si="22"/>
        <v>27</v>
      </c>
      <c r="X243" s="218" t="s">
        <v>91</v>
      </c>
      <c r="Y243" s="217"/>
      <c r="Z243" s="217"/>
      <c r="AA243" s="217"/>
      <c r="AB243" s="301">
        <f t="shared" si="32"/>
        <v>6</v>
      </c>
      <c r="AC243" s="231"/>
      <c r="AD243" s="263">
        <f t="shared" si="26"/>
        <v>8</v>
      </c>
      <c r="AE243" s="217">
        <f t="shared" si="25"/>
        <v>15</v>
      </c>
      <c r="AF243" s="218" t="s">
        <v>989</v>
      </c>
      <c r="AG243" s="217"/>
      <c r="AH243" s="301"/>
      <c r="AI243" s="263"/>
      <c r="AJ243" s="217"/>
      <c r="AK243" s="195"/>
      <c r="AL243" s="263"/>
      <c r="AM243" s="217"/>
      <c r="AN243" s="217">
        <f t="shared" si="27"/>
        <v>13</v>
      </c>
      <c r="AO243" s="217"/>
      <c r="AP243" s="301"/>
      <c r="AQ243" s="235"/>
      <c r="AR243" s="218"/>
      <c r="AS243" s="197"/>
    </row>
    <row r="244" spans="1:66" ht="112.5">
      <c r="A244" s="403">
        <f t="shared" si="23"/>
        <v>1984</v>
      </c>
      <c r="B244" s="217" t="s">
        <v>20</v>
      </c>
      <c r="C244" s="218">
        <f t="shared" si="28"/>
        <v>59</v>
      </c>
      <c r="D244" s="217" t="s">
        <v>1081</v>
      </c>
      <c r="E244" s="168" t="s">
        <v>1662</v>
      </c>
      <c r="F244" s="193">
        <f t="shared" si="15"/>
        <v>125</v>
      </c>
      <c r="G244" s="253">
        <f t="shared" si="21"/>
        <v>95</v>
      </c>
      <c r="H244" s="259">
        <f t="shared" si="17"/>
        <v>45</v>
      </c>
      <c r="I244" s="263">
        <f t="shared" si="29"/>
        <v>11</v>
      </c>
      <c r="J244" s="230" t="s">
        <v>83</v>
      </c>
      <c r="K244" s="263">
        <f t="shared" si="30"/>
        <v>11</v>
      </c>
      <c r="L244" s="235" t="str">
        <f t="shared" si="31"/>
        <v>和田国紘</v>
      </c>
      <c r="M244" s="195" t="s">
        <v>883</v>
      </c>
      <c r="N244" s="263"/>
      <c r="O244" s="195"/>
      <c r="P244" s="313"/>
      <c r="Q244" s="253">
        <f t="shared" si="19"/>
        <v>36</v>
      </c>
      <c r="R244" s="183" t="s">
        <v>1389</v>
      </c>
      <c r="S244" s="229" t="s">
        <v>1075</v>
      </c>
      <c r="T244" s="197" t="s">
        <v>1401</v>
      </c>
      <c r="U244" s="231"/>
      <c r="V244" s="263">
        <f t="shared" si="24"/>
        <v>14</v>
      </c>
      <c r="W244" s="217">
        <f t="shared" si="22"/>
        <v>28</v>
      </c>
      <c r="X244" s="218" t="s">
        <v>91</v>
      </c>
      <c r="Y244" s="217"/>
      <c r="Z244" s="217"/>
      <c r="AA244" s="217"/>
      <c r="AB244" s="301">
        <f t="shared" si="32"/>
        <v>7</v>
      </c>
      <c r="AC244" s="231"/>
      <c r="AD244" s="263">
        <f t="shared" si="26"/>
        <v>9</v>
      </c>
      <c r="AE244" s="217">
        <f t="shared" si="25"/>
        <v>16</v>
      </c>
      <c r="AF244" s="218" t="s">
        <v>989</v>
      </c>
      <c r="AG244" s="217"/>
      <c r="AH244" s="301"/>
      <c r="AI244" s="263"/>
      <c r="AJ244" s="217"/>
      <c r="AK244" s="195"/>
      <c r="AL244" s="263"/>
      <c r="AM244" s="217"/>
      <c r="AN244" s="217">
        <f t="shared" si="27"/>
        <v>14</v>
      </c>
      <c r="AO244" s="217"/>
      <c r="AP244" s="301"/>
      <c r="AQ244" s="235"/>
      <c r="AR244" s="218"/>
      <c r="AS244" s="197"/>
      <c r="AU244" s="175" t="str">
        <f t="shared" ref="AU244:AU279" si="33">M244</f>
        <v>紅白対抗</v>
      </c>
      <c r="AV244" s="237">
        <v>150</v>
      </c>
      <c r="AW244" s="238">
        <v>400</v>
      </c>
      <c r="AX244" s="238">
        <f t="shared" ref="AX244:AX267" si="34">$AT241*AW244</f>
        <v>0</v>
      </c>
      <c r="AY244" s="238">
        <v>320</v>
      </c>
      <c r="AZ244" s="238">
        <f t="shared" ref="AZ244:AZ267" si="35">$AT241*AY244</f>
        <v>0</v>
      </c>
      <c r="BA244" s="238">
        <v>192</v>
      </c>
      <c r="BB244" s="238">
        <f t="shared" ref="BB244:BB267" si="36">$AT241*BA244</f>
        <v>0</v>
      </c>
      <c r="BC244" s="238">
        <v>305</v>
      </c>
      <c r="BD244" s="238">
        <f t="shared" ref="BD244:BD267" si="37">$AT241*BC244</f>
        <v>0</v>
      </c>
      <c r="BE244" s="238">
        <v>460</v>
      </c>
      <c r="BF244" s="238">
        <f t="shared" ref="BF244:BF267" si="38">$AT241*BE244</f>
        <v>0</v>
      </c>
      <c r="BG244" s="238">
        <v>400</v>
      </c>
      <c r="BH244" s="238">
        <f t="shared" ref="BH244:BH267" si="39">$AT241*BG244</f>
        <v>0</v>
      </c>
      <c r="BI244" s="238">
        <v>420</v>
      </c>
      <c r="BJ244" s="238">
        <f t="shared" ref="BJ244:BJ267" si="40">$AT241*BI244</f>
        <v>0</v>
      </c>
      <c r="BL244" s="239"/>
      <c r="BM244" s="240">
        <f>AW244+AY244+BA244+BC244+BE244+BG244+BI244+BK244</f>
        <v>2497</v>
      </c>
      <c r="BN244" s="240">
        <f>AX244+AZ244+BB244+BD244+BF244+BH244+BJ244+BL244</f>
        <v>0</v>
      </c>
    </row>
    <row r="245" spans="1:66" ht="112.5">
      <c r="A245" s="403">
        <f t="shared" si="23"/>
        <v>1985</v>
      </c>
      <c r="B245" s="217" t="s">
        <v>20</v>
      </c>
      <c r="C245" s="218">
        <f t="shared" si="28"/>
        <v>60</v>
      </c>
      <c r="D245" s="217" t="s">
        <v>1081</v>
      </c>
      <c r="E245" s="171" t="s">
        <v>1663</v>
      </c>
      <c r="F245" s="193">
        <f t="shared" si="15"/>
        <v>126</v>
      </c>
      <c r="G245" s="253">
        <f t="shared" si="21"/>
        <v>96</v>
      </c>
      <c r="H245" s="259">
        <f t="shared" si="17"/>
        <v>46</v>
      </c>
      <c r="I245" s="263">
        <f t="shared" si="29"/>
        <v>12</v>
      </c>
      <c r="J245" s="230" t="s">
        <v>83</v>
      </c>
      <c r="K245" s="263">
        <f t="shared" si="30"/>
        <v>12</v>
      </c>
      <c r="L245" s="235" t="str">
        <f t="shared" si="31"/>
        <v>和田国紘</v>
      </c>
      <c r="M245" s="306" t="s">
        <v>23</v>
      </c>
      <c r="N245" s="263"/>
      <c r="O245" s="195"/>
      <c r="P245" s="313"/>
      <c r="Q245" s="253">
        <f t="shared" si="19"/>
        <v>37</v>
      </c>
      <c r="R245" s="183" t="s">
        <v>1389</v>
      </c>
      <c r="S245" s="229" t="s">
        <v>1075</v>
      </c>
      <c r="T245" s="197" t="s">
        <v>1401</v>
      </c>
      <c r="U245" s="231"/>
      <c r="V245" s="263">
        <f t="shared" si="24"/>
        <v>15</v>
      </c>
      <c r="W245" s="217">
        <f t="shared" si="22"/>
        <v>29</v>
      </c>
      <c r="X245" s="218" t="s">
        <v>91</v>
      </c>
      <c r="Y245" s="217"/>
      <c r="Z245" s="217"/>
      <c r="AA245" s="217"/>
      <c r="AB245" s="301">
        <f t="shared" si="32"/>
        <v>8</v>
      </c>
      <c r="AC245" s="231"/>
      <c r="AD245" s="263">
        <f t="shared" si="26"/>
        <v>9</v>
      </c>
      <c r="AE245" s="217">
        <f t="shared" si="25"/>
        <v>17</v>
      </c>
      <c r="AF245" s="218" t="s">
        <v>989</v>
      </c>
      <c r="AG245" s="217"/>
      <c r="AH245" s="301"/>
      <c r="AI245" s="263"/>
      <c r="AJ245" s="217"/>
      <c r="AK245" s="195"/>
      <c r="AL245" s="263"/>
      <c r="AM245" s="217">
        <v>1</v>
      </c>
      <c r="AN245" s="217">
        <f t="shared" si="27"/>
        <v>15</v>
      </c>
      <c r="AO245" s="217"/>
      <c r="AP245" s="301"/>
      <c r="AQ245" s="235"/>
      <c r="AR245" s="218"/>
      <c r="AS245" s="197"/>
      <c r="AU245" s="175" t="str">
        <f t="shared" si="33"/>
        <v>中之久保</v>
      </c>
      <c r="AV245" s="237">
        <v>150</v>
      </c>
      <c r="AW245" s="238">
        <v>400</v>
      </c>
      <c r="AX245" s="238">
        <f t="shared" si="34"/>
        <v>0</v>
      </c>
      <c r="AY245" s="238">
        <v>320</v>
      </c>
      <c r="AZ245" s="238">
        <f t="shared" si="35"/>
        <v>0</v>
      </c>
      <c r="BA245" s="238">
        <v>190</v>
      </c>
      <c r="BB245" s="238">
        <f t="shared" si="36"/>
        <v>0</v>
      </c>
      <c r="BC245" s="238">
        <v>305</v>
      </c>
      <c r="BD245" s="238">
        <f t="shared" si="37"/>
        <v>0</v>
      </c>
      <c r="BE245" s="238">
        <v>460</v>
      </c>
      <c r="BF245" s="238">
        <f t="shared" si="38"/>
        <v>0</v>
      </c>
      <c r="BG245" s="238">
        <v>400</v>
      </c>
      <c r="BH245" s="238">
        <f t="shared" si="39"/>
        <v>0</v>
      </c>
      <c r="BI245" s="238">
        <v>420</v>
      </c>
      <c r="BJ245" s="238">
        <f t="shared" si="40"/>
        <v>0</v>
      </c>
      <c r="BM245" s="240">
        <f t="shared" ref="BM245:BN279" si="41">AW245+AY245+BA245+BC245+BE245+BG245+BI245+BK245</f>
        <v>2495</v>
      </c>
      <c r="BN245" s="240">
        <f t="shared" si="41"/>
        <v>0</v>
      </c>
    </row>
    <row r="246" spans="1:66" ht="45">
      <c r="A246" s="403">
        <f t="shared" si="23"/>
        <v>1986</v>
      </c>
      <c r="B246" s="217" t="s">
        <v>20</v>
      </c>
      <c r="C246" s="218">
        <f t="shared" si="28"/>
        <v>61</v>
      </c>
      <c r="D246" s="217" t="s">
        <v>1081</v>
      </c>
      <c r="E246" s="168" t="s">
        <v>1469</v>
      </c>
      <c r="F246" s="193">
        <f t="shared" si="15"/>
        <v>127</v>
      </c>
      <c r="G246" s="253">
        <f t="shared" si="21"/>
        <v>97</v>
      </c>
      <c r="H246" s="259">
        <f t="shared" si="17"/>
        <v>47</v>
      </c>
      <c r="I246" s="263">
        <f t="shared" si="29"/>
        <v>13</v>
      </c>
      <c r="J246" s="230" t="s">
        <v>83</v>
      </c>
      <c r="K246" s="263">
        <f t="shared" si="30"/>
        <v>13</v>
      </c>
      <c r="L246" s="235" t="str">
        <f t="shared" si="31"/>
        <v>和田国紘</v>
      </c>
      <c r="M246" s="307" t="s">
        <v>1015</v>
      </c>
      <c r="N246" s="263"/>
      <c r="O246" s="195"/>
      <c r="P246" s="313"/>
      <c r="Q246" s="253">
        <f t="shared" si="19"/>
        <v>38</v>
      </c>
      <c r="R246" s="183" t="s">
        <v>1389</v>
      </c>
      <c r="S246" s="229" t="s">
        <v>1075</v>
      </c>
      <c r="T246" s="197" t="s">
        <v>1401</v>
      </c>
      <c r="U246" s="231"/>
      <c r="V246" s="263">
        <f t="shared" si="24"/>
        <v>15</v>
      </c>
      <c r="W246" s="217">
        <f t="shared" si="22"/>
        <v>30</v>
      </c>
      <c r="X246" s="218" t="s">
        <v>91</v>
      </c>
      <c r="Y246" s="217"/>
      <c r="Z246" s="217"/>
      <c r="AA246" s="217"/>
      <c r="AB246" s="301">
        <f t="shared" si="32"/>
        <v>9</v>
      </c>
      <c r="AC246" s="231"/>
      <c r="AD246" s="263">
        <f t="shared" si="26"/>
        <v>10</v>
      </c>
      <c r="AE246" s="217">
        <f t="shared" si="25"/>
        <v>18</v>
      </c>
      <c r="AF246" s="218" t="s">
        <v>989</v>
      </c>
      <c r="AG246" s="217"/>
      <c r="AH246" s="301"/>
      <c r="AI246" s="263"/>
      <c r="AJ246" s="217"/>
      <c r="AK246" s="195"/>
      <c r="AL246" s="263"/>
      <c r="AM246" s="217">
        <f t="shared" ref="AM246:AM261" si="42">AM245+1</f>
        <v>2</v>
      </c>
      <c r="AN246" s="217">
        <f t="shared" si="27"/>
        <v>16</v>
      </c>
      <c r="AO246" s="217"/>
      <c r="AP246" s="301"/>
      <c r="AQ246" s="235"/>
      <c r="AR246" s="218"/>
      <c r="AS246" s="197"/>
      <c r="AU246" s="175" t="str">
        <f t="shared" si="33"/>
        <v>中之久保
北新羽</v>
      </c>
      <c r="AV246" s="237">
        <v>150</v>
      </c>
      <c r="AW246" s="238">
        <v>400</v>
      </c>
      <c r="AX246" s="238">
        <f t="shared" si="34"/>
        <v>0</v>
      </c>
      <c r="AY246" s="238">
        <v>320</v>
      </c>
      <c r="AZ246" s="238">
        <f t="shared" si="35"/>
        <v>0</v>
      </c>
      <c r="BA246" s="238">
        <v>190</v>
      </c>
      <c r="BB246" s="238">
        <f t="shared" si="36"/>
        <v>0</v>
      </c>
      <c r="BC246" s="238">
        <v>305</v>
      </c>
      <c r="BD246" s="238">
        <f t="shared" si="37"/>
        <v>0</v>
      </c>
      <c r="BE246" s="238">
        <v>460</v>
      </c>
      <c r="BF246" s="238">
        <f t="shared" si="38"/>
        <v>0</v>
      </c>
      <c r="BG246" s="238">
        <v>400</v>
      </c>
      <c r="BH246" s="238">
        <f t="shared" si="39"/>
        <v>0</v>
      </c>
      <c r="BI246" s="238">
        <v>420</v>
      </c>
      <c r="BJ246" s="238">
        <f t="shared" si="40"/>
        <v>0</v>
      </c>
      <c r="BM246" s="240">
        <f t="shared" si="41"/>
        <v>2495</v>
      </c>
      <c r="BN246" s="240">
        <f t="shared" si="41"/>
        <v>0</v>
      </c>
    </row>
    <row r="247" spans="1:66" ht="123.75">
      <c r="A247" s="403">
        <f t="shared" si="23"/>
        <v>1987</v>
      </c>
      <c r="B247" s="217" t="s">
        <v>20</v>
      </c>
      <c r="C247" s="218">
        <f t="shared" si="28"/>
        <v>62</v>
      </c>
      <c r="D247" s="217" t="s">
        <v>1081</v>
      </c>
      <c r="E247" s="171" t="s">
        <v>1664</v>
      </c>
      <c r="F247" s="193">
        <f t="shared" si="15"/>
        <v>128</v>
      </c>
      <c r="G247" s="253">
        <f t="shared" si="21"/>
        <v>98</v>
      </c>
      <c r="H247" s="259">
        <f t="shared" si="17"/>
        <v>48</v>
      </c>
      <c r="I247" s="263">
        <f t="shared" si="29"/>
        <v>14</v>
      </c>
      <c r="J247" s="230" t="s">
        <v>83</v>
      </c>
      <c r="K247" s="263">
        <f t="shared" si="30"/>
        <v>14</v>
      </c>
      <c r="L247" s="235" t="str">
        <f t="shared" si="31"/>
        <v>和田国紘</v>
      </c>
      <c r="M247" s="306" t="s">
        <v>23</v>
      </c>
      <c r="N247" s="263"/>
      <c r="O247" s="195"/>
      <c r="P247" s="313"/>
      <c r="Q247" s="253">
        <f t="shared" si="19"/>
        <v>39</v>
      </c>
      <c r="R247" s="183" t="s">
        <v>1389</v>
      </c>
      <c r="S247" s="229" t="s">
        <v>1075</v>
      </c>
      <c r="T247" s="197" t="s">
        <v>1401</v>
      </c>
      <c r="U247" s="231"/>
      <c r="V247" s="263">
        <f t="shared" si="24"/>
        <v>16</v>
      </c>
      <c r="W247" s="217">
        <f t="shared" si="22"/>
        <v>31</v>
      </c>
      <c r="X247" s="218" t="s">
        <v>91</v>
      </c>
      <c r="Y247" s="217"/>
      <c r="Z247" s="217"/>
      <c r="AA247" s="217"/>
      <c r="AB247" s="301">
        <f t="shared" si="32"/>
        <v>10</v>
      </c>
      <c r="AC247" s="231"/>
      <c r="AD247" s="263">
        <f t="shared" si="26"/>
        <v>10</v>
      </c>
      <c r="AE247" s="217">
        <f t="shared" si="25"/>
        <v>19</v>
      </c>
      <c r="AF247" s="218" t="s">
        <v>989</v>
      </c>
      <c r="AG247" s="217"/>
      <c r="AH247" s="301"/>
      <c r="AI247" s="263"/>
      <c r="AJ247" s="217" t="s">
        <v>1016</v>
      </c>
      <c r="AK247" s="195"/>
      <c r="AL247" s="263"/>
      <c r="AM247" s="217">
        <f t="shared" si="42"/>
        <v>3</v>
      </c>
      <c r="AN247" s="217">
        <f t="shared" si="27"/>
        <v>17</v>
      </c>
      <c r="AO247" s="217">
        <v>1</v>
      </c>
      <c r="AP247" s="301"/>
      <c r="AQ247" s="235"/>
      <c r="AR247" s="218"/>
      <c r="AS247" s="197"/>
      <c r="AU247" s="175" t="str">
        <f t="shared" si="33"/>
        <v>中之久保</v>
      </c>
      <c r="AV247" s="237">
        <v>150</v>
      </c>
      <c r="AW247" s="238">
        <v>400</v>
      </c>
      <c r="AX247" s="238">
        <f t="shared" si="34"/>
        <v>0</v>
      </c>
      <c r="AY247" s="238">
        <v>360</v>
      </c>
      <c r="AZ247" s="238">
        <f t="shared" si="35"/>
        <v>0</v>
      </c>
      <c r="BA247" s="238">
        <v>190</v>
      </c>
      <c r="BB247" s="238">
        <f t="shared" si="36"/>
        <v>0</v>
      </c>
      <c r="BC247" s="238">
        <v>305</v>
      </c>
      <c r="BD247" s="238">
        <f t="shared" si="37"/>
        <v>0</v>
      </c>
      <c r="BE247" s="238">
        <v>460</v>
      </c>
      <c r="BF247" s="238">
        <f t="shared" si="38"/>
        <v>0</v>
      </c>
      <c r="BG247" s="238">
        <v>400</v>
      </c>
      <c r="BH247" s="238">
        <f t="shared" si="39"/>
        <v>0</v>
      </c>
      <c r="BI247" s="238">
        <v>420</v>
      </c>
      <c r="BJ247" s="238">
        <f t="shared" si="40"/>
        <v>0</v>
      </c>
      <c r="BM247" s="240">
        <f t="shared" si="41"/>
        <v>2535</v>
      </c>
      <c r="BN247" s="240">
        <f t="shared" si="41"/>
        <v>0</v>
      </c>
    </row>
    <row r="248" spans="1:66" ht="191.25">
      <c r="A248" s="403">
        <f t="shared" si="23"/>
        <v>1988</v>
      </c>
      <c r="B248" s="217" t="s">
        <v>20</v>
      </c>
      <c r="C248" s="218">
        <v>63</v>
      </c>
      <c r="D248" s="217" t="s">
        <v>1081</v>
      </c>
      <c r="E248" s="168" t="s">
        <v>1678</v>
      </c>
      <c r="F248" s="193">
        <f t="shared" si="15"/>
        <v>129</v>
      </c>
      <c r="G248" s="253">
        <f t="shared" si="21"/>
        <v>99</v>
      </c>
      <c r="H248" s="259">
        <f t="shared" si="17"/>
        <v>49</v>
      </c>
      <c r="I248" s="263">
        <f t="shared" si="29"/>
        <v>15</v>
      </c>
      <c r="J248" s="230" t="s">
        <v>83</v>
      </c>
      <c r="K248" s="263">
        <f t="shared" si="30"/>
        <v>15</v>
      </c>
      <c r="L248" s="235" t="str">
        <f t="shared" si="31"/>
        <v>和田国紘</v>
      </c>
      <c r="M248" s="306" t="s">
        <v>23</v>
      </c>
      <c r="N248" s="263"/>
      <c r="O248" s="195"/>
      <c r="P248" s="313"/>
      <c r="Q248" s="253">
        <f t="shared" si="19"/>
        <v>40</v>
      </c>
      <c r="R248" s="183" t="s">
        <v>1390</v>
      </c>
      <c r="S248" s="229" t="s">
        <v>1075</v>
      </c>
      <c r="T248" s="197" t="s">
        <v>1401</v>
      </c>
      <c r="U248" s="231"/>
      <c r="V248" s="263">
        <f t="shared" si="24"/>
        <v>16</v>
      </c>
      <c r="W248" s="217">
        <f t="shared" si="22"/>
        <v>32</v>
      </c>
      <c r="X248" s="218" t="s">
        <v>91</v>
      </c>
      <c r="Y248" s="217"/>
      <c r="Z248" s="217"/>
      <c r="AA248" s="217"/>
      <c r="AB248" s="301">
        <f t="shared" si="32"/>
        <v>11</v>
      </c>
      <c r="AC248" s="231"/>
      <c r="AD248" s="263">
        <f t="shared" si="26"/>
        <v>11</v>
      </c>
      <c r="AE248" s="217">
        <f t="shared" si="25"/>
        <v>20</v>
      </c>
      <c r="AF248" s="218" t="s">
        <v>93</v>
      </c>
      <c r="AG248" s="217"/>
      <c r="AH248" s="301"/>
      <c r="AI248" s="263"/>
      <c r="AJ248" s="217" t="s">
        <v>1016</v>
      </c>
      <c r="AK248" s="195"/>
      <c r="AL248" s="263"/>
      <c r="AM248" s="217">
        <f t="shared" si="42"/>
        <v>4</v>
      </c>
      <c r="AN248" s="217">
        <f t="shared" si="27"/>
        <v>18</v>
      </c>
      <c r="AO248" s="217">
        <f t="shared" ref="AO248:AO279" si="43">AO247+1</f>
        <v>2</v>
      </c>
      <c r="AP248" s="301"/>
      <c r="AQ248" s="235"/>
      <c r="AR248" s="218"/>
      <c r="AS248" s="197"/>
      <c r="AU248" s="175" t="str">
        <f t="shared" si="33"/>
        <v>中之久保</v>
      </c>
      <c r="AV248" s="237">
        <v>150</v>
      </c>
      <c r="AW248" s="238">
        <v>400</v>
      </c>
      <c r="AX248" s="238">
        <f t="shared" si="34"/>
        <v>0</v>
      </c>
      <c r="AY248" s="238">
        <v>360</v>
      </c>
      <c r="AZ248" s="238">
        <f t="shared" si="35"/>
        <v>0</v>
      </c>
      <c r="BA248" s="238">
        <v>190</v>
      </c>
      <c r="BB248" s="238">
        <f t="shared" si="36"/>
        <v>0</v>
      </c>
      <c r="BC248" s="238">
        <v>320</v>
      </c>
      <c r="BD248" s="238">
        <f t="shared" si="37"/>
        <v>0</v>
      </c>
      <c r="BE248" s="238">
        <v>465</v>
      </c>
      <c r="BF248" s="238">
        <f t="shared" si="38"/>
        <v>0</v>
      </c>
      <c r="BG248" s="238">
        <v>420</v>
      </c>
      <c r="BH248" s="238">
        <f t="shared" si="39"/>
        <v>0</v>
      </c>
      <c r="BI248" s="238">
        <v>520</v>
      </c>
      <c r="BJ248" s="238">
        <f t="shared" si="40"/>
        <v>0</v>
      </c>
      <c r="BM248" s="240">
        <f t="shared" si="41"/>
        <v>2675</v>
      </c>
      <c r="BN248" s="240">
        <f t="shared" si="41"/>
        <v>0</v>
      </c>
    </row>
    <row r="249" spans="1:66" ht="146.25">
      <c r="A249" s="403">
        <f t="shared" si="23"/>
        <v>1989</v>
      </c>
      <c r="B249" s="217" t="s">
        <v>25</v>
      </c>
      <c r="C249" s="218">
        <v>1</v>
      </c>
      <c r="D249" s="217" t="s">
        <v>1081</v>
      </c>
      <c r="E249" s="171" t="s">
        <v>1690</v>
      </c>
      <c r="F249" s="193">
        <f t="shared" ref="F249:F259" si="44">F248+1</f>
        <v>130</v>
      </c>
      <c r="G249" s="253">
        <f t="shared" si="21"/>
        <v>100</v>
      </c>
      <c r="H249" s="259">
        <f t="shared" si="17"/>
        <v>50</v>
      </c>
      <c r="I249" s="263">
        <f t="shared" si="29"/>
        <v>16</v>
      </c>
      <c r="J249" s="230" t="s">
        <v>83</v>
      </c>
      <c r="K249" s="263">
        <f t="shared" si="30"/>
        <v>16</v>
      </c>
      <c r="L249" s="235" t="str">
        <f t="shared" si="31"/>
        <v>堀内　猛</v>
      </c>
      <c r="M249" s="306" t="s">
        <v>23</v>
      </c>
      <c r="N249" s="263"/>
      <c r="O249" s="195"/>
      <c r="P249" s="313"/>
      <c r="Q249" s="253">
        <f t="shared" si="19"/>
        <v>41</v>
      </c>
      <c r="R249" s="183" t="s">
        <v>1390</v>
      </c>
      <c r="S249" s="229" t="s">
        <v>1075</v>
      </c>
      <c r="T249" s="197" t="s">
        <v>1401</v>
      </c>
      <c r="U249" s="231"/>
      <c r="V249" s="263">
        <f t="shared" si="24"/>
        <v>17</v>
      </c>
      <c r="W249" s="217">
        <f t="shared" si="22"/>
        <v>33</v>
      </c>
      <c r="X249" s="218" t="s">
        <v>90</v>
      </c>
      <c r="Y249" s="217"/>
      <c r="Z249" s="217"/>
      <c r="AA249" s="217"/>
      <c r="AB249" s="301">
        <f t="shared" si="32"/>
        <v>12</v>
      </c>
      <c r="AC249" s="231"/>
      <c r="AD249" s="263">
        <f t="shared" si="26"/>
        <v>11</v>
      </c>
      <c r="AE249" s="217">
        <f t="shared" si="25"/>
        <v>21</v>
      </c>
      <c r="AF249" s="218" t="s">
        <v>93</v>
      </c>
      <c r="AG249" s="217"/>
      <c r="AH249" s="301"/>
      <c r="AI249" s="263"/>
      <c r="AJ249" s="217" t="s">
        <v>1016</v>
      </c>
      <c r="AK249" s="195"/>
      <c r="AL249" s="263"/>
      <c r="AM249" s="217">
        <f t="shared" si="42"/>
        <v>5</v>
      </c>
      <c r="AN249" s="217">
        <f t="shared" ref="AN249:AN261" si="45">AN248+1</f>
        <v>19</v>
      </c>
      <c r="AO249" s="217">
        <f t="shared" si="43"/>
        <v>3</v>
      </c>
      <c r="AP249" s="301"/>
      <c r="AQ249" s="235"/>
      <c r="AR249" s="218"/>
      <c r="AS249" s="197"/>
      <c r="AT249" s="175">
        <f t="shared" ref="AT249:AT264" si="46">AT250-1</f>
        <v>1</v>
      </c>
      <c r="AU249" s="175" t="str">
        <f t="shared" si="33"/>
        <v>中之久保</v>
      </c>
      <c r="AV249" s="237">
        <v>150</v>
      </c>
      <c r="AW249" s="238">
        <v>400</v>
      </c>
      <c r="AX249" s="238">
        <f t="shared" si="34"/>
        <v>0</v>
      </c>
      <c r="AY249" s="238">
        <v>360</v>
      </c>
      <c r="AZ249" s="238">
        <f t="shared" si="35"/>
        <v>0</v>
      </c>
      <c r="BA249" s="238">
        <v>190</v>
      </c>
      <c r="BB249" s="238">
        <f t="shared" si="36"/>
        <v>0</v>
      </c>
      <c r="BC249" s="238">
        <v>320</v>
      </c>
      <c r="BD249" s="238">
        <f t="shared" si="37"/>
        <v>0</v>
      </c>
      <c r="BE249" s="238">
        <v>465</v>
      </c>
      <c r="BF249" s="238">
        <f t="shared" si="38"/>
        <v>0</v>
      </c>
      <c r="BG249" s="238">
        <v>420</v>
      </c>
      <c r="BH249" s="238">
        <f t="shared" si="39"/>
        <v>0</v>
      </c>
      <c r="BI249" s="238">
        <v>520</v>
      </c>
      <c r="BJ249" s="238">
        <f t="shared" si="40"/>
        <v>0</v>
      </c>
      <c r="BM249" s="240">
        <f t="shared" si="41"/>
        <v>2675</v>
      </c>
      <c r="BN249" s="240">
        <f t="shared" si="41"/>
        <v>0</v>
      </c>
    </row>
    <row r="250" spans="1:66" ht="22.5">
      <c r="A250" s="403">
        <f t="shared" si="23"/>
        <v>1990</v>
      </c>
      <c r="B250" s="217" t="s">
        <v>25</v>
      </c>
      <c r="C250" s="218">
        <f>C249+1</f>
        <v>2</v>
      </c>
      <c r="D250" s="217" t="s">
        <v>1081</v>
      </c>
      <c r="E250" s="168" t="s">
        <v>1470</v>
      </c>
      <c r="F250" s="193">
        <f t="shared" si="44"/>
        <v>131</v>
      </c>
      <c r="G250" s="253">
        <f t="shared" si="21"/>
        <v>101</v>
      </c>
      <c r="H250" s="259">
        <f t="shared" si="17"/>
        <v>51</v>
      </c>
      <c r="I250" s="263">
        <f t="shared" si="29"/>
        <v>17</v>
      </c>
      <c r="J250" s="230" t="s">
        <v>83</v>
      </c>
      <c r="K250" s="263">
        <f t="shared" si="30"/>
        <v>17</v>
      </c>
      <c r="L250" s="235" t="str">
        <f t="shared" si="31"/>
        <v>堀内　猛</v>
      </c>
      <c r="M250" s="306" t="s">
        <v>26</v>
      </c>
      <c r="N250" s="263"/>
      <c r="O250" s="195"/>
      <c r="P250" s="313"/>
      <c r="Q250" s="253">
        <f t="shared" si="19"/>
        <v>42</v>
      </c>
      <c r="R250" s="183" t="s">
        <v>1390</v>
      </c>
      <c r="S250" s="229" t="s">
        <v>1075</v>
      </c>
      <c r="T250" s="197" t="s">
        <v>1401</v>
      </c>
      <c r="U250" s="231"/>
      <c r="V250" s="263">
        <f t="shared" si="24"/>
        <v>17</v>
      </c>
      <c r="W250" s="217">
        <f t="shared" si="22"/>
        <v>34</v>
      </c>
      <c r="X250" s="218" t="s">
        <v>90</v>
      </c>
      <c r="Y250" s="217"/>
      <c r="Z250" s="217"/>
      <c r="AA250" s="217"/>
      <c r="AB250" s="301">
        <f t="shared" si="32"/>
        <v>13</v>
      </c>
      <c r="AC250" s="231"/>
      <c r="AD250" s="263">
        <f t="shared" si="26"/>
        <v>12</v>
      </c>
      <c r="AE250" s="217">
        <f t="shared" si="25"/>
        <v>22</v>
      </c>
      <c r="AF250" s="218" t="s">
        <v>93</v>
      </c>
      <c r="AG250" s="217"/>
      <c r="AH250" s="301"/>
      <c r="AI250" s="263"/>
      <c r="AJ250" s="217" t="s">
        <v>1016</v>
      </c>
      <c r="AK250" s="195"/>
      <c r="AL250" s="263"/>
      <c r="AM250" s="217">
        <f t="shared" si="42"/>
        <v>6</v>
      </c>
      <c r="AN250" s="217">
        <f t="shared" si="45"/>
        <v>20</v>
      </c>
      <c r="AO250" s="217">
        <f t="shared" si="43"/>
        <v>4</v>
      </c>
      <c r="AP250" s="301"/>
      <c r="AQ250" s="235"/>
      <c r="AR250" s="218"/>
      <c r="AS250" s="197"/>
      <c r="AT250" s="175">
        <f t="shared" si="46"/>
        <v>2</v>
      </c>
      <c r="AU250" s="175" t="str">
        <f t="shared" si="33"/>
        <v>大竹</v>
      </c>
      <c r="AV250" s="237">
        <v>150</v>
      </c>
      <c r="AW250" s="238">
        <v>400</v>
      </c>
      <c r="AX250" s="238">
        <f t="shared" si="34"/>
        <v>0</v>
      </c>
      <c r="AY250" s="238">
        <v>360</v>
      </c>
      <c r="AZ250" s="238">
        <f t="shared" si="35"/>
        <v>0</v>
      </c>
      <c r="BA250" s="238">
        <v>200</v>
      </c>
      <c r="BB250" s="238">
        <f t="shared" si="36"/>
        <v>0</v>
      </c>
      <c r="BC250" s="238">
        <v>320</v>
      </c>
      <c r="BD250" s="238">
        <f t="shared" si="37"/>
        <v>0</v>
      </c>
      <c r="BE250" s="238">
        <v>450</v>
      </c>
      <c r="BF250" s="238">
        <f t="shared" si="38"/>
        <v>0</v>
      </c>
      <c r="BG250" s="238">
        <v>420</v>
      </c>
      <c r="BH250" s="238">
        <f t="shared" si="39"/>
        <v>0</v>
      </c>
      <c r="BI250" s="238">
        <v>520</v>
      </c>
      <c r="BJ250" s="238">
        <f t="shared" si="40"/>
        <v>0</v>
      </c>
      <c r="BM250" s="240">
        <f t="shared" si="41"/>
        <v>2670</v>
      </c>
      <c r="BN250" s="240">
        <f t="shared" si="41"/>
        <v>0</v>
      </c>
    </row>
    <row r="251" spans="1:66" ht="33.75">
      <c r="A251" s="403">
        <f t="shared" si="23"/>
        <v>1991</v>
      </c>
      <c r="B251" s="217" t="s">
        <v>25</v>
      </c>
      <c r="C251" s="218">
        <f t="shared" ref="C251:C270" si="47">C250+1</f>
        <v>3</v>
      </c>
      <c r="D251" s="217" t="s">
        <v>1081</v>
      </c>
      <c r="E251" s="171" t="s">
        <v>1471</v>
      </c>
      <c r="F251" s="193">
        <f t="shared" si="44"/>
        <v>132</v>
      </c>
      <c r="G251" s="253">
        <f t="shared" si="21"/>
        <v>102</v>
      </c>
      <c r="H251" s="259">
        <f t="shared" si="17"/>
        <v>52</v>
      </c>
      <c r="I251" s="263">
        <f t="shared" si="29"/>
        <v>18</v>
      </c>
      <c r="J251" s="230" t="s">
        <v>83</v>
      </c>
      <c r="K251" s="263">
        <f t="shared" si="30"/>
        <v>18</v>
      </c>
      <c r="L251" s="235" t="str">
        <f t="shared" si="31"/>
        <v>堀内　猛</v>
      </c>
      <c r="M251" s="306" t="s">
        <v>27</v>
      </c>
      <c r="N251" s="263"/>
      <c r="O251" s="195"/>
      <c r="P251" s="313"/>
      <c r="Q251" s="253">
        <f t="shared" si="19"/>
        <v>43</v>
      </c>
      <c r="R251" s="183" t="s">
        <v>1390</v>
      </c>
      <c r="S251" s="229" t="s">
        <v>1075</v>
      </c>
      <c r="T251" s="197" t="s">
        <v>1401</v>
      </c>
      <c r="U251" s="231"/>
      <c r="V251" s="263">
        <f t="shared" si="24"/>
        <v>18</v>
      </c>
      <c r="W251" s="217">
        <f t="shared" si="22"/>
        <v>35</v>
      </c>
      <c r="X251" s="218" t="s">
        <v>90</v>
      </c>
      <c r="Y251" s="217"/>
      <c r="Z251" s="217"/>
      <c r="AA251" s="217"/>
      <c r="AB251" s="301">
        <f t="shared" si="32"/>
        <v>14</v>
      </c>
      <c r="AC251" s="231"/>
      <c r="AD251" s="263">
        <f t="shared" si="26"/>
        <v>12</v>
      </c>
      <c r="AE251" s="217">
        <f t="shared" si="25"/>
        <v>23</v>
      </c>
      <c r="AF251" s="218" t="s">
        <v>93</v>
      </c>
      <c r="AG251" s="217"/>
      <c r="AH251" s="301"/>
      <c r="AI251" s="263"/>
      <c r="AJ251" s="217" t="s">
        <v>1016</v>
      </c>
      <c r="AK251" s="195"/>
      <c r="AL251" s="263"/>
      <c r="AM251" s="217">
        <f t="shared" si="42"/>
        <v>7</v>
      </c>
      <c r="AN251" s="217">
        <f t="shared" si="45"/>
        <v>21</v>
      </c>
      <c r="AO251" s="217">
        <f t="shared" si="43"/>
        <v>5</v>
      </c>
      <c r="AP251" s="301"/>
      <c r="AQ251" s="235"/>
      <c r="AR251" s="218"/>
      <c r="AS251" s="197"/>
      <c r="AT251" s="175">
        <f t="shared" si="46"/>
        <v>3</v>
      </c>
      <c r="AU251" s="175" t="str">
        <f t="shared" si="33"/>
        <v>北新羽</v>
      </c>
      <c r="AV251" s="237">
        <v>200</v>
      </c>
      <c r="AW251" s="238">
        <v>450</v>
      </c>
      <c r="AX251" s="238">
        <f t="shared" si="34"/>
        <v>0</v>
      </c>
      <c r="AY251" s="238">
        <v>380</v>
      </c>
      <c r="AZ251" s="238">
        <f t="shared" si="35"/>
        <v>0</v>
      </c>
      <c r="BA251" s="238">
        <v>200</v>
      </c>
      <c r="BB251" s="238">
        <f t="shared" si="36"/>
        <v>0</v>
      </c>
      <c r="BC251" s="238">
        <v>330</v>
      </c>
      <c r="BD251" s="238">
        <f t="shared" si="37"/>
        <v>0</v>
      </c>
      <c r="BE251" s="238">
        <v>450</v>
      </c>
      <c r="BF251" s="238">
        <f t="shared" si="38"/>
        <v>0</v>
      </c>
      <c r="BG251" s="238">
        <v>420</v>
      </c>
      <c r="BH251" s="238">
        <f t="shared" si="39"/>
        <v>0</v>
      </c>
      <c r="BI251" s="238">
        <v>490</v>
      </c>
      <c r="BJ251" s="238">
        <f t="shared" si="40"/>
        <v>0</v>
      </c>
      <c r="BK251" s="238"/>
      <c r="BM251" s="240">
        <f t="shared" si="41"/>
        <v>2720</v>
      </c>
      <c r="BN251" s="240">
        <f t="shared" si="41"/>
        <v>0</v>
      </c>
    </row>
    <row r="252" spans="1:66" ht="78.75">
      <c r="A252" s="403">
        <f t="shared" si="23"/>
        <v>1992</v>
      </c>
      <c r="B252" s="217" t="s">
        <v>25</v>
      </c>
      <c r="C252" s="218">
        <f t="shared" si="47"/>
        <v>4</v>
      </c>
      <c r="D252" s="217" t="s">
        <v>1081</v>
      </c>
      <c r="E252" s="168" t="s">
        <v>1702</v>
      </c>
      <c r="F252" s="193">
        <f t="shared" si="44"/>
        <v>133</v>
      </c>
      <c r="G252" s="253">
        <f t="shared" si="21"/>
        <v>103</v>
      </c>
      <c r="H252" s="259">
        <f t="shared" si="17"/>
        <v>53</v>
      </c>
      <c r="I252" s="263">
        <f t="shared" si="29"/>
        <v>19</v>
      </c>
      <c r="J252" s="230" t="s">
        <v>83</v>
      </c>
      <c r="K252" s="263">
        <f t="shared" si="30"/>
        <v>19</v>
      </c>
      <c r="L252" s="235" t="str">
        <f t="shared" si="31"/>
        <v>堀内　猛</v>
      </c>
      <c r="M252" s="306" t="s">
        <v>28</v>
      </c>
      <c r="N252" s="262">
        <v>1</v>
      </c>
      <c r="O252" s="195" t="str">
        <f>AJ252</f>
        <v>白岩金男</v>
      </c>
      <c r="P252" s="313"/>
      <c r="Q252" s="253">
        <f t="shared" si="19"/>
        <v>44</v>
      </c>
      <c r="R252" s="183" t="s">
        <v>1391</v>
      </c>
      <c r="S252" s="229" t="s">
        <v>1075</v>
      </c>
      <c r="T252" s="197" t="s">
        <v>1401</v>
      </c>
      <c r="U252" s="231"/>
      <c r="V252" s="263">
        <f t="shared" si="24"/>
        <v>18</v>
      </c>
      <c r="W252" s="217">
        <f t="shared" si="22"/>
        <v>36</v>
      </c>
      <c r="X252" s="218" t="s">
        <v>90</v>
      </c>
      <c r="Y252" s="217"/>
      <c r="Z252" s="217"/>
      <c r="AA252" s="217"/>
      <c r="AB252" s="301">
        <f t="shared" si="32"/>
        <v>15</v>
      </c>
      <c r="AC252" s="231"/>
      <c r="AD252" s="263">
        <f t="shared" si="26"/>
        <v>13</v>
      </c>
      <c r="AE252" s="217">
        <f t="shared" si="25"/>
        <v>24</v>
      </c>
      <c r="AF252" s="218" t="s">
        <v>93</v>
      </c>
      <c r="AG252" s="217"/>
      <c r="AH252" s="301"/>
      <c r="AI252" s="263"/>
      <c r="AJ252" s="217" t="s">
        <v>102</v>
      </c>
      <c r="AK252" s="195"/>
      <c r="AL252" s="263"/>
      <c r="AM252" s="217">
        <f t="shared" si="42"/>
        <v>8</v>
      </c>
      <c r="AN252" s="217">
        <f t="shared" si="45"/>
        <v>22</v>
      </c>
      <c r="AO252" s="217">
        <f t="shared" si="43"/>
        <v>6</v>
      </c>
      <c r="AP252" s="301"/>
      <c r="AQ252" s="235"/>
      <c r="AR252" s="218"/>
      <c r="AS252" s="197"/>
      <c r="AT252" s="175">
        <f t="shared" si="46"/>
        <v>4</v>
      </c>
      <c r="AU252" s="175" t="str">
        <f t="shared" si="33"/>
        <v>新羽町</v>
      </c>
      <c r="AV252" s="237">
        <v>200</v>
      </c>
      <c r="AW252" s="238">
        <v>450</v>
      </c>
      <c r="AX252" s="238">
        <f t="shared" si="34"/>
        <v>450</v>
      </c>
      <c r="AY252" s="238">
        <v>380</v>
      </c>
      <c r="AZ252" s="238">
        <f t="shared" si="35"/>
        <v>380</v>
      </c>
      <c r="BA252" s="238">
        <v>200</v>
      </c>
      <c r="BB252" s="238">
        <f t="shared" si="36"/>
        <v>200</v>
      </c>
      <c r="BC252" s="238">
        <v>330</v>
      </c>
      <c r="BD252" s="238">
        <f t="shared" si="37"/>
        <v>330</v>
      </c>
      <c r="BE252" s="238">
        <v>460</v>
      </c>
      <c r="BF252" s="238">
        <f t="shared" si="38"/>
        <v>460</v>
      </c>
      <c r="BG252" s="238">
        <v>500</v>
      </c>
      <c r="BH252" s="238">
        <f t="shared" si="39"/>
        <v>500</v>
      </c>
      <c r="BI252" s="238">
        <v>470</v>
      </c>
      <c r="BJ252" s="238">
        <f t="shared" si="40"/>
        <v>470</v>
      </c>
      <c r="BK252" s="238"/>
      <c r="BM252" s="240">
        <f t="shared" si="41"/>
        <v>2790</v>
      </c>
      <c r="BN252" s="240">
        <f t="shared" si="41"/>
        <v>2790</v>
      </c>
    </row>
    <row r="253" spans="1:66" ht="56.25">
      <c r="A253" s="403">
        <f t="shared" si="23"/>
        <v>1993</v>
      </c>
      <c r="B253" s="217" t="s">
        <v>25</v>
      </c>
      <c r="C253" s="218">
        <f t="shared" si="47"/>
        <v>5</v>
      </c>
      <c r="D253" s="217" t="s">
        <v>1081</v>
      </c>
      <c r="E253" s="171" t="s">
        <v>1691</v>
      </c>
      <c r="F253" s="193">
        <f t="shared" si="44"/>
        <v>134</v>
      </c>
      <c r="G253" s="253">
        <f t="shared" si="21"/>
        <v>104</v>
      </c>
      <c r="H253" s="259">
        <f t="shared" si="17"/>
        <v>54</v>
      </c>
      <c r="I253" s="263">
        <f t="shared" si="29"/>
        <v>20</v>
      </c>
      <c r="J253" s="230" t="s">
        <v>83</v>
      </c>
      <c r="K253" s="263">
        <f t="shared" si="30"/>
        <v>20</v>
      </c>
      <c r="L253" s="235" t="str">
        <f t="shared" si="31"/>
        <v>堀内　猛</v>
      </c>
      <c r="M253" s="306" t="s">
        <v>27</v>
      </c>
      <c r="N253" s="263">
        <f t="shared" ref="N253:N293" si="48">N252+1</f>
        <v>2</v>
      </c>
      <c r="O253" s="195" t="str">
        <f t="shared" ref="O253:O278" si="49">AJ253</f>
        <v>白岩金男</v>
      </c>
      <c r="P253" s="313"/>
      <c r="Q253" s="253">
        <f t="shared" si="19"/>
        <v>45</v>
      </c>
      <c r="R253" s="183" t="s">
        <v>1391</v>
      </c>
      <c r="S253" s="229" t="s">
        <v>1075</v>
      </c>
      <c r="T253" s="197" t="s">
        <v>1401</v>
      </c>
      <c r="U253" s="231"/>
      <c r="V253" s="263">
        <f t="shared" si="24"/>
        <v>19</v>
      </c>
      <c r="W253" s="217">
        <f t="shared" si="22"/>
        <v>37</v>
      </c>
      <c r="X253" s="218" t="s">
        <v>90</v>
      </c>
      <c r="Y253" s="217"/>
      <c r="Z253" s="217"/>
      <c r="AA253" s="217"/>
      <c r="AB253" s="301">
        <f t="shared" si="32"/>
        <v>16</v>
      </c>
      <c r="AC253" s="231"/>
      <c r="AD253" s="263">
        <f t="shared" si="26"/>
        <v>13</v>
      </c>
      <c r="AE253" s="217">
        <f t="shared" si="25"/>
        <v>25</v>
      </c>
      <c r="AF253" s="218" t="s">
        <v>93</v>
      </c>
      <c r="AG253" s="217">
        <v>1</v>
      </c>
      <c r="AH253" s="301"/>
      <c r="AI253" s="263"/>
      <c r="AJ253" s="217" t="s">
        <v>102</v>
      </c>
      <c r="AK253" s="195"/>
      <c r="AL253" s="263"/>
      <c r="AM253" s="217">
        <f t="shared" si="42"/>
        <v>9</v>
      </c>
      <c r="AN253" s="217">
        <f t="shared" si="45"/>
        <v>23</v>
      </c>
      <c r="AO253" s="217">
        <f t="shared" si="43"/>
        <v>7</v>
      </c>
      <c r="AP253" s="301"/>
      <c r="AQ253" s="235"/>
      <c r="AR253" s="218"/>
      <c r="AS253" s="197"/>
      <c r="AT253" s="175">
        <f t="shared" si="46"/>
        <v>5</v>
      </c>
      <c r="AU253" s="175" t="str">
        <f t="shared" si="33"/>
        <v>北新羽</v>
      </c>
      <c r="AV253" s="237">
        <v>200</v>
      </c>
      <c r="AW253" s="238">
        <v>450</v>
      </c>
      <c r="AX253" s="238">
        <f t="shared" si="34"/>
        <v>900</v>
      </c>
      <c r="AY253" s="238">
        <v>380</v>
      </c>
      <c r="AZ253" s="238">
        <f t="shared" si="35"/>
        <v>760</v>
      </c>
      <c r="BA253" s="238">
        <v>200</v>
      </c>
      <c r="BB253" s="238">
        <f t="shared" si="36"/>
        <v>400</v>
      </c>
      <c r="BC253" s="238">
        <v>330</v>
      </c>
      <c r="BD253" s="238">
        <f t="shared" si="37"/>
        <v>660</v>
      </c>
      <c r="BE253" s="238">
        <v>480</v>
      </c>
      <c r="BF253" s="238">
        <f t="shared" si="38"/>
        <v>960</v>
      </c>
      <c r="BG253" s="238">
        <v>500</v>
      </c>
      <c r="BH253" s="238">
        <f t="shared" si="39"/>
        <v>1000</v>
      </c>
      <c r="BI253" s="238">
        <v>470</v>
      </c>
      <c r="BJ253" s="238">
        <f t="shared" si="40"/>
        <v>940</v>
      </c>
      <c r="BK253" s="238"/>
      <c r="BM253" s="240">
        <f t="shared" si="41"/>
        <v>2810</v>
      </c>
      <c r="BN253" s="240">
        <f t="shared" si="41"/>
        <v>5620</v>
      </c>
    </row>
    <row r="254" spans="1:66" ht="90">
      <c r="A254" s="403">
        <f t="shared" si="23"/>
        <v>1994</v>
      </c>
      <c r="B254" s="217" t="s">
        <v>25</v>
      </c>
      <c r="C254" s="218">
        <f t="shared" si="47"/>
        <v>6</v>
      </c>
      <c r="D254" s="217" t="s">
        <v>1081</v>
      </c>
      <c r="E254" s="168" t="s">
        <v>1692</v>
      </c>
      <c r="F254" s="193">
        <f t="shared" si="44"/>
        <v>135</v>
      </c>
      <c r="G254" s="253">
        <f t="shared" si="21"/>
        <v>105</v>
      </c>
      <c r="H254" s="259">
        <f t="shared" si="17"/>
        <v>55</v>
      </c>
      <c r="I254" s="263">
        <f t="shared" si="29"/>
        <v>21</v>
      </c>
      <c r="J254" s="230" t="s">
        <v>83</v>
      </c>
      <c r="K254" s="263">
        <f t="shared" si="30"/>
        <v>21</v>
      </c>
      <c r="L254" s="235" t="str">
        <f t="shared" si="31"/>
        <v>堀内　猛</v>
      </c>
      <c r="M254" s="306" t="s">
        <v>27</v>
      </c>
      <c r="N254" s="263">
        <f t="shared" si="48"/>
        <v>3</v>
      </c>
      <c r="O254" s="195" t="str">
        <f t="shared" si="49"/>
        <v>白岩金男</v>
      </c>
      <c r="P254" s="313"/>
      <c r="Q254" s="253">
        <f t="shared" si="19"/>
        <v>46</v>
      </c>
      <c r="R254" s="183" t="s">
        <v>1392</v>
      </c>
      <c r="S254" s="229" t="s">
        <v>1075</v>
      </c>
      <c r="T254" s="197" t="s">
        <v>1401</v>
      </c>
      <c r="U254" s="231"/>
      <c r="V254" s="263">
        <f t="shared" si="24"/>
        <v>19</v>
      </c>
      <c r="W254" s="217">
        <f t="shared" si="22"/>
        <v>38</v>
      </c>
      <c r="X254" s="218" t="s">
        <v>90</v>
      </c>
      <c r="Y254" s="217"/>
      <c r="Z254" s="217"/>
      <c r="AA254" s="217"/>
      <c r="AB254" s="301">
        <f t="shared" si="32"/>
        <v>17</v>
      </c>
      <c r="AC254" s="231"/>
      <c r="AD254" s="263">
        <f t="shared" si="26"/>
        <v>14</v>
      </c>
      <c r="AE254" s="217">
        <f t="shared" si="25"/>
        <v>26</v>
      </c>
      <c r="AF254" s="218" t="s">
        <v>93</v>
      </c>
      <c r="AG254" s="217">
        <f>AG253+1</f>
        <v>2</v>
      </c>
      <c r="AH254" s="301"/>
      <c r="AI254" s="263"/>
      <c r="AJ254" s="217" t="s">
        <v>102</v>
      </c>
      <c r="AK254" s="195"/>
      <c r="AL254" s="263"/>
      <c r="AM254" s="217">
        <f t="shared" si="42"/>
        <v>10</v>
      </c>
      <c r="AN254" s="217">
        <f t="shared" si="45"/>
        <v>24</v>
      </c>
      <c r="AO254" s="217">
        <f t="shared" si="43"/>
        <v>8</v>
      </c>
      <c r="AP254" s="301"/>
      <c r="AQ254" s="235"/>
      <c r="AR254" s="218"/>
      <c r="AS254" s="197"/>
      <c r="AT254" s="175">
        <f t="shared" si="46"/>
        <v>6</v>
      </c>
      <c r="AU254" s="175" t="str">
        <f t="shared" si="33"/>
        <v>北新羽</v>
      </c>
      <c r="AV254" s="237">
        <v>200</v>
      </c>
      <c r="AW254" s="238">
        <v>450</v>
      </c>
      <c r="AX254" s="238">
        <f t="shared" si="34"/>
        <v>1350</v>
      </c>
      <c r="AY254" s="238">
        <v>380</v>
      </c>
      <c r="AZ254" s="238">
        <f t="shared" si="35"/>
        <v>1140</v>
      </c>
      <c r="BA254" s="238">
        <v>200</v>
      </c>
      <c r="BB254" s="238">
        <f t="shared" si="36"/>
        <v>600</v>
      </c>
      <c r="BC254" s="238">
        <v>380</v>
      </c>
      <c r="BD254" s="238">
        <f t="shared" si="37"/>
        <v>1140</v>
      </c>
      <c r="BE254" s="238">
        <v>480</v>
      </c>
      <c r="BF254" s="238">
        <f t="shared" si="38"/>
        <v>1440</v>
      </c>
      <c r="BG254" s="238">
        <v>500</v>
      </c>
      <c r="BH254" s="238">
        <f t="shared" si="39"/>
        <v>1500</v>
      </c>
      <c r="BI254" s="238">
        <v>500</v>
      </c>
      <c r="BJ254" s="238">
        <f t="shared" si="40"/>
        <v>1500</v>
      </c>
      <c r="BK254" s="238"/>
      <c r="BM254" s="240">
        <f t="shared" si="41"/>
        <v>2890</v>
      </c>
      <c r="BN254" s="240">
        <f t="shared" si="41"/>
        <v>8670</v>
      </c>
    </row>
    <row r="255" spans="1:66" ht="90">
      <c r="A255" s="403">
        <f t="shared" si="23"/>
        <v>1995</v>
      </c>
      <c r="B255" s="217" t="s">
        <v>25</v>
      </c>
      <c r="C255" s="218">
        <f t="shared" si="47"/>
        <v>7</v>
      </c>
      <c r="D255" s="217" t="s">
        <v>1081</v>
      </c>
      <c r="E255" s="171" t="s">
        <v>1689</v>
      </c>
      <c r="F255" s="193">
        <f t="shared" si="44"/>
        <v>136</v>
      </c>
      <c r="G255" s="253">
        <f t="shared" si="21"/>
        <v>106</v>
      </c>
      <c r="H255" s="259">
        <f t="shared" si="17"/>
        <v>56</v>
      </c>
      <c r="I255" s="263">
        <f t="shared" si="29"/>
        <v>22</v>
      </c>
      <c r="J255" s="230" t="s">
        <v>83</v>
      </c>
      <c r="K255" s="263">
        <f t="shared" si="30"/>
        <v>22</v>
      </c>
      <c r="L255" s="235" t="str">
        <f t="shared" si="31"/>
        <v>堀内　猛</v>
      </c>
      <c r="M255" s="306" t="s">
        <v>23</v>
      </c>
      <c r="N255" s="263">
        <f t="shared" si="48"/>
        <v>4</v>
      </c>
      <c r="O255" s="195" t="str">
        <f t="shared" si="49"/>
        <v>白岩金男</v>
      </c>
      <c r="P255" s="313"/>
      <c r="Q255" s="253">
        <f t="shared" si="19"/>
        <v>47</v>
      </c>
      <c r="R255" s="183" t="s">
        <v>1392</v>
      </c>
      <c r="S255" s="229" t="s">
        <v>1075</v>
      </c>
      <c r="T255" s="197" t="s">
        <v>1401</v>
      </c>
      <c r="U255" s="231"/>
      <c r="V255" s="263">
        <f t="shared" si="24"/>
        <v>20</v>
      </c>
      <c r="W255" s="217">
        <f t="shared" si="22"/>
        <v>39</v>
      </c>
      <c r="X255" s="218" t="s">
        <v>90</v>
      </c>
      <c r="Y255" s="217"/>
      <c r="Z255" s="217">
        <v>1</v>
      </c>
      <c r="AA255" s="217"/>
      <c r="AB255" s="301">
        <f t="shared" si="32"/>
        <v>18</v>
      </c>
      <c r="AC255" s="231"/>
      <c r="AD255" s="263">
        <f t="shared" si="26"/>
        <v>14</v>
      </c>
      <c r="AE255" s="217">
        <f t="shared" si="25"/>
        <v>27</v>
      </c>
      <c r="AF255" s="218" t="s">
        <v>93</v>
      </c>
      <c r="AG255" s="217">
        <f t="shared" ref="AG255:AG293" si="50">AG254+1</f>
        <v>3</v>
      </c>
      <c r="AH255" s="301"/>
      <c r="AI255" s="263"/>
      <c r="AJ255" s="217" t="s">
        <v>102</v>
      </c>
      <c r="AK255" s="195"/>
      <c r="AL255" s="263"/>
      <c r="AM255" s="217">
        <f t="shared" si="42"/>
        <v>11</v>
      </c>
      <c r="AN255" s="217">
        <f t="shared" si="45"/>
        <v>25</v>
      </c>
      <c r="AO255" s="217">
        <f t="shared" si="43"/>
        <v>9</v>
      </c>
      <c r="AP255" s="301"/>
      <c r="AQ255" s="235"/>
      <c r="AR255" s="218"/>
      <c r="AS255" s="197"/>
      <c r="AT255" s="175">
        <f t="shared" si="46"/>
        <v>7</v>
      </c>
      <c r="AU255" s="175" t="str">
        <f t="shared" si="33"/>
        <v>中之久保</v>
      </c>
      <c r="AV255" s="237">
        <v>200</v>
      </c>
      <c r="AW255" s="238">
        <v>450</v>
      </c>
      <c r="AX255" s="238">
        <f t="shared" si="34"/>
        <v>1800</v>
      </c>
      <c r="AY255" s="238">
        <v>380</v>
      </c>
      <c r="AZ255" s="238">
        <f t="shared" si="35"/>
        <v>1520</v>
      </c>
      <c r="BA255" s="238">
        <v>200</v>
      </c>
      <c r="BB255" s="238">
        <f t="shared" si="36"/>
        <v>800</v>
      </c>
      <c r="BC255" s="238">
        <v>380</v>
      </c>
      <c r="BD255" s="238">
        <f t="shared" si="37"/>
        <v>1520</v>
      </c>
      <c r="BE255" s="238">
        <v>480</v>
      </c>
      <c r="BF255" s="238">
        <f t="shared" si="38"/>
        <v>1920</v>
      </c>
      <c r="BG255" s="238">
        <v>500</v>
      </c>
      <c r="BH255" s="238">
        <f t="shared" si="39"/>
        <v>2000</v>
      </c>
      <c r="BI255" s="238">
        <v>520</v>
      </c>
      <c r="BJ255" s="238">
        <f t="shared" si="40"/>
        <v>2080</v>
      </c>
      <c r="BK255" s="238"/>
      <c r="BM255" s="240">
        <f t="shared" si="41"/>
        <v>2910</v>
      </c>
      <c r="BN255" s="240">
        <f t="shared" si="41"/>
        <v>11640</v>
      </c>
    </row>
    <row r="256" spans="1:66" ht="33.75">
      <c r="A256" s="403">
        <f t="shared" si="23"/>
        <v>1996</v>
      </c>
      <c r="B256" s="217" t="s">
        <v>25</v>
      </c>
      <c r="C256" s="218">
        <f t="shared" si="47"/>
        <v>8</v>
      </c>
      <c r="D256" s="217" t="s">
        <v>1081</v>
      </c>
      <c r="E256" s="293" t="s">
        <v>1677</v>
      </c>
      <c r="F256" s="193">
        <f t="shared" si="44"/>
        <v>137</v>
      </c>
      <c r="G256" s="253">
        <f t="shared" si="21"/>
        <v>107</v>
      </c>
      <c r="H256" s="259">
        <f t="shared" si="17"/>
        <v>57</v>
      </c>
      <c r="I256" s="263">
        <f t="shared" si="29"/>
        <v>23</v>
      </c>
      <c r="J256" s="230" t="s">
        <v>83</v>
      </c>
      <c r="K256" s="263">
        <f t="shared" si="30"/>
        <v>23</v>
      </c>
      <c r="L256" s="235" t="str">
        <f t="shared" si="31"/>
        <v>堀内　猛</v>
      </c>
      <c r="M256" s="306" t="s">
        <v>27</v>
      </c>
      <c r="N256" s="263">
        <f t="shared" si="48"/>
        <v>5</v>
      </c>
      <c r="O256" s="195" t="str">
        <f t="shared" si="49"/>
        <v>白岩金男</v>
      </c>
      <c r="P256" s="313"/>
      <c r="Q256" s="253">
        <f t="shared" si="19"/>
        <v>48</v>
      </c>
      <c r="R256" s="183" t="s">
        <v>1392</v>
      </c>
      <c r="S256" s="229" t="s">
        <v>1075</v>
      </c>
      <c r="T256" s="197" t="s">
        <v>1401</v>
      </c>
      <c r="U256" s="231"/>
      <c r="V256" s="263">
        <f t="shared" si="24"/>
        <v>20</v>
      </c>
      <c r="W256" s="217">
        <f t="shared" si="22"/>
        <v>40</v>
      </c>
      <c r="X256" s="218" t="s">
        <v>90</v>
      </c>
      <c r="Y256" s="217">
        <v>1</v>
      </c>
      <c r="Z256" s="217">
        <f t="shared" ref="Z256:Z271" si="51">Z255+1</f>
        <v>2</v>
      </c>
      <c r="AA256" s="217"/>
      <c r="AB256" s="301">
        <f t="shared" si="32"/>
        <v>19</v>
      </c>
      <c r="AC256" s="231"/>
      <c r="AD256" s="263">
        <f t="shared" si="26"/>
        <v>15</v>
      </c>
      <c r="AE256" s="217">
        <f t="shared" si="25"/>
        <v>28</v>
      </c>
      <c r="AF256" s="218" t="s">
        <v>94</v>
      </c>
      <c r="AG256" s="217">
        <f t="shared" si="50"/>
        <v>4</v>
      </c>
      <c r="AH256" s="301"/>
      <c r="AI256" s="263"/>
      <c r="AJ256" s="217" t="s">
        <v>102</v>
      </c>
      <c r="AK256" s="195"/>
      <c r="AL256" s="263">
        <v>1</v>
      </c>
      <c r="AM256" s="217">
        <f t="shared" si="42"/>
        <v>12</v>
      </c>
      <c r="AN256" s="217">
        <f t="shared" si="45"/>
        <v>26</v>
      </c>
      <c r="AO256" s="217">
        <f t="shared" si="43"/>
        <v>10</v>
      </c>
      <c r="AP256" s="301"/>
      <c r="AQ256" s="235"/>
      <c r="AR256" s="218"/>
      <c r="AS256" s="197"/>
      <c r="AT256" s="175">
        <f t="shared" si="46"/>
        <v>8</v>
      </c>
      <c r="AU256" s="175" t="str">
        <f t="shared" si="33"/>
        <v>北新羽</v>
      </c>
      <c r="AV256" s="237">
        <v>200</v>
      </c>
      <c r="AW256" s="238">
        <v>450</v>
      </c>
      <c r="AX256" s="238">
        <f t="shared" si="34"/>
        <v>2250</v>
      </c>
      <c r="AY256" s="238">
        <v>380</v>
      </c>
      <c r="AZ256" s="238">
        <f t="shared" si="35"/>
        <v>1900</v>
      </c>
      <c r="BA256" s="238">
        <v>200</v>
      </c>
      <c r="BB256" s="238">
        <f t="shared" si="36"/>
        <v>1000</v>
      </c>
      <c r="BC256" s="238">
        <v>380</v>
      </c>
      <c r="BD256" s="238">
        <f t="shared" si="37"/>
        <v>1900</v>
      </c>
      <c r="BE256" s="238">
        <v>480</v>
      </c>
      <c r="BF256" s="238">
        <f t="shared" si="38"/>
        <v>2400</v>
      </c>
      <c r="BG256" s="238">
        <v>500</v>
      </c>
      <c r="BH256" s="238">
        <f t="shared" si="39"/>
        <v>2500</v>
      </c>
      <c r="BI256" s="238">
        <v>520</v>
      </c>
      <c r="BJ256" s="238">
        <f t="shared" si="40"/>
        <v>2600</v>
      </c>
      <c r="BK256" s="238"/>
      <c r="BM256" s="240">
        <f t="shared" si="41"/>
        <v>2910</v>
      </c>
      <c r="BN256" s="240">
        <f t="shared" si="41"/>
        <v>14550</v>
      </c>
    </row>
    <row r="257" spans="1:66" ht="90">
      <c r="A257" s="403">
        <f t="shared" si="23"/>
        <v>1997</v>
      </c>
      <c r="B257" s="217" t="s">
        <v>25</v>
      </c>
      <c r="C257" s="218">
        <f t="shared" si="47"/>
        <v>9</v>
      </c>
      <c r="D257" s="217" t="s">
        <v>1081</v>
      </c>
      <c r="E257" s="171" t="s">
        <v>1665</v>
      </c>
      <c r="F257" s="193">
        <f t="shared" si="44"/>
        <v>138</v>
      </c>
      <c r="G257" s="253">
        <f t="shared" si="21"/>
        <v>108</v>
      </c>
      <c r="H257" s="259">
        <f t="shared" si="17"/>
        <v>58</v>
      </c>
      <c r="I257" s="263">
        <f t="shared" si="29"/>
        <v>24</v>
      </c>
      <c r="J257" s="230" t="s">
        <v>83</v>
      </c>
      <c r="K257" s="263">
        <f t="shared" si="30"/>
        <v>24</v>
      </c>
      <c r="L257" s="235" t="str">
        <f t="shared" si="31"/>
        <v>堀内　猛</v>
      </c>
      <c r="M257" s="306" t="s">
        <v>27</v>
      </c>
      <c r="N257" s="263">
        <f t="shared" si="48"/>
        <v>6</v>
      </c>
      <c r="O257" s="195" t="str">
        <f t="shared" si="49"/>
        <v>白岩金男</v>
      </c>
      <c r="P257" s="313"/>
      <c r="Q257" s="253">
        <f t="shared" si="19"/>
        <v>49</v>
      </c>
      <c r="R257" s="183" t="s">
        <v>1392</v>
      </c>
      <c r="S257" s="229" t="s">
        <v>1075</v>
      </c>
      <c r="T257" s="197" t="s">
        <v>1401</v>
      </c>
      <c r="U257" s="231"/>
      <c r="V257" s="263">
        <f t="shared" si="24"/>
        <v>21</v>
      </c>
      <c r="W257" s="217">
        <f t="shared" si="22"/>
        <v>41</v>
      </c>
      <c r="X257" s="218" t="s">
        <v>90</v>
      </c>
      <c r="Y257" s="217">
        <f t="shared" ref="Y257:Z272" si="52">Y256+1</f>
        <v>2</v>
      </c>
      <c r="Z257" s="217">
        <f t="shared" si="51"/>
        <v>3</v>
      </c>
      <c r="AA257" s="217"/>
      <c r="AB257" s="301">
        <f t="shared" si="32"/>
        <v>20</v>
      </c>
      <c r="AC257" s="231"/>
      <c r="AD257" s="263">
        <f t="shared" si="26"/>
        <v>15</v>
      </c>
      <c r="AE257" s="217">
        <f t="shared" si="25"/>
        <v>29</v>
      </c>
      <c r="AF257" s="218" t="s">
        <v>94</v>
      </c>
      <c r="AG257" s="217">
        <f t="shared" si="50"/>
        <v>5</v>
      </c>
      <c r="AH257" s="301"/>
      <c r="AI257" s="263"/>
      <c r="AJ257" s="217" t="s">
        <v>102</v>
      </c>
      <c r="AK257" s="195"/>
      <c r="AL257" s="263">
        <f t="shared" ref="AL257:AL272" si="53">AL258-1</f>
        <v>2</v>
      </c>
      <c r="AM257" s="217">
        <f t="shared" si="42"/>
        <v>13</v>
      </c>
      <c r="AN257" s="217">
        <f t="shared" si="45"/>
        <v>27</v>
      </c>
      <c r="AO257" s="217">
        <f t="shared" si="43"/>
        <v>11</v>
      </c>
      <c r="AP257" s="301">
        <v>1</v>
      </c>
      <c r="AQ257" s="235">
        <v>1</v>
      </c>
      <c r="AR257" s="218" t="s">
        <v>29</v>
      </c>
      <c r="AS257" s="197"/>
      <c r="AT257" s="175">
        <f t="shared" si="46"/>
        <v>9</v>
      </c>
      <c r="AU257" s="175" t="str">
        <f t="shared" si="33"/>
        <v>北新羽</v>
      </c>
      <c r="AV257" s="237">
        <v>200</v>
      </c>
      <c r="AW257" s="238">
        <v>450</v>
      </c>
      <c r="AX257" s="238">
        <f t="shared" si="34"/>
        <v>2700</v>
      </c>
      <c r="AY257" s="238">
        <v>380</v>
      </c>
      <c r="AZ257" s="238">
        <f t="shared" si="35"/>
        <v>2280</v>
      </c>
      <c r="BA257" s="238">
        <v>210</v>
      </c>
      <c r="BB257" s="238">
        <f t="shared" si="36"/>
        <v>1260</v>
      </c>
      <c r="BC257" s="238">
        <v>500</v>
      </c>
      <c r="BD257" s="238">
        <f t="shared" si="37"/>
        <v>3000</v>
      </c>
      <c r="BE257" s="238">
        <v>490</v>
      </c>
      <c r="BF257" s="238">
        <f t="shared" si="38"/>
        <v>2940</v>
      </c>
      <c r="BG257" s="238">
        <v>500</v>
      </c>
      <c r="BH257" s="238">
        <f t="shared" si="39"/>
        <v>3000</v>
      </c>
      <c r="BI257" s="238">
        <v>530</v>
      </c>
      <c r="BJ257" s="238">
        <f t="shared" si="40"/>
        <v>3180</v>
      </c>
      <c r="BK257" s="238"/>
      <c r="BM257" s="240">
        <f t="shared" si="41"/>
        <v>3060</v>
      </c>
      <c r="BN257" s="240">
        <f t="shared" si="41"/>
        <v>18360</v>
      </c>
    </row>
    <row r="258" spans="1:66" ht="101.25">
      <c r="A258" s="403">
        <f t="shared" si="23"/>
        <v>1998</v>
      </c>
      <c r="B258" s="217" t="s">
        <v>25</v>
      </c>
      <c r="C258" s="218">
        <f t="shared" si="47"/>
        <v>10</v>
      </c>
      <c r="D258" s="217" t="s">
        <v>1081</v>
      </c>
      <c r="E258" s="168" t="s">
        <v>1693</v>
      </c>
      <c r="F258" s="193">
        <f t="shared" si="44"/>
        <v>139</v>
      </c>
      <c r="G258" s="253">
        <f t="shared" si="21"/>
        <v>109</v>
      </c>
      <c r="H258" s="259">
        <f t="shared" si="17"/>
        <v>59</v>
      </c>
      <c r="I258" s="263">
        <f t="shared" si="29"/>
        <v>25</v>
      </c>
      <c r="J258" s="230" t="s">
        <v>83</v>
      </c>
      <c r="K258" s="263">
        <f t="shared" si="30"/>
        <v>25</v>
      </c>
      <c r="L258" s="235" t="str">
        <f t="shared" si="31"/>
        <v>堀内　猛</v>
      </c>
      <c r="M258" s="306" t="s">
        <v>28</v>
      </c>
      <c r="N258" s="263">
        <f t="shared" si="48"/>
        <v>7</v>
      </c>
      <c r="O258" s="195" t="str">
        <f t="shared" si="49"/>
        <v>白岩金男</v>
      </c>
      <c r="P258" s="313"/>
      <c r="Q258" s="253">
        <f t="shared" si="19"/>
        <v>50</v>
      </c>
      <c r="R258" s="183" t="s">
        <v>1392</v>
      </c>
      <c r="S258" s="229" t="s">
        <v>101</v>
      </c>
      <c r="T258" s="197" t="s">
        <v>1401</v>
      </c>
      <c r="U258" s="231"/>
      <c r="V258" s="263">
        <f t="shared" si="24"/>
        <v>21</v>
      </c>
      <c r="W258" s="217">
        <f t="shared" si="22"/>
        <v>42</v>
      </c>
      <c r="X258" s="218" t="s">
        <v>90</v>
      </c>
      <c r="Y258" s="217">
        <f t="shared" si="52"/>
        <v>3</v>
      </c>
      <c r="Z258" s="217">
        <f t="shared" si="51"/>
        <v>4</v>
      </c>
      <c r="AA258" s="217">
        <v>1</v>
      </c>
      <c r="AB258" s="301">
        <f t="shared" si="32"/>
        <v>21</v>
      </c>
      <c r="AC258" s="231"/>
      <c r="AD258" s="263">
        <f t="shared" si="26"/>
        <v>16</v>
      </c>
      <c r="AE258" s="217">
        <f t="shared" si="25"/>
        <v>30</v>
      </c>
      <c r="AF258" s="218" t="s">
        <v>95</v>
      </c>
      <c r="AG258" s="217">
        <f t="shared" si="50"/>
        <v>6</v>
      </c>
      <c r="AH258" s="301">
        <v>1</v>
      </c>
      <c r="AI258" s="263"/>
      <c r="AJ258" s="217" t="s">
        <v>102</v>
      </c>
      <c r="AK258" s="195"/>
      <c r="AL258" s="263">
        <f t="shared" si="53"/>
        <v>3</v>
      </c>
      <c r="AM258" s="217">
        <f t="shared" si="42"/>
        <v>14</v>
      </c>
      <c r="AN258" s="217">
        <f t="shared" si="45"/>
        <v>28</v>
      </c>
      <c r="AO258" s="217">
        <f t="shared" si="43"/>
        <v>12</v>
      </c>
      <c r="AP258" s="301">
        <f t="shared" ref="AP258:AQ261" si="54">AP257+1</f>
        <v>2</v>
      </c>
      <c r="AQ258" s="235">
        <f t="shared" si="54"/>
        <v>2</v>
      </c>
      <c r="AR258" s="218" t="s">
        <v>29</v>
      </c>
      <c r="AS258" s="197"/>
      <c r="AT258" s="175">
        <f t="shared" si="46"/>
        <v>10</v>
      </c>
      <c r="AU258" s="175" t="str">
        <f t="shared" si="33"/>
        <v>新羽町</v>
      </c>
      <c r="AV258" s="237">
        <v>200</v>
      </c>
      <c r="AW258" s="238">
        <v>420</v>
      </c>
      <c r="AX258" s="238">
        <f t="shared" si="34"/>
        <v>2940</v>
      </c>
      <c r="AY258" s="238">
        <v>430</v>
      </c>
      <c r="AZ258" s="238">
        <f t="shared" si="35"/>
        <v>3010</v>
      </c>
      <c r="BA258" s="238">
        <v>200</v>
      </c>
      <c r="BB258" s="238">
        <f t="shared" si="36"/>
        <v>1400</v>
      </c>
      <c r="BC258" s="238">
        <v>500</v>
      </c>
      <c r="BD258" s="238">
        <f t="shared" si="37"/>
        <v>3500</v>
      </c>
      <c r="BE258" s="238">
        <v>450</v>
      </c>
      <c r="BF258" s="238">
        <f t="shared" si="38"/>
        <v>3150</v>
      </c>
      <c r="BG258" s="238">
        <v>500</v>
      </c>
      <c r="BH258" s="238">
        <f t="shared" si="39"/>
        <v>3500</v>
      </c>
      <c r="BI258" s="238">
        <v>530</v>
      </c>
      <c r="BJ258" s="238">
        <f t="shared" si="40"/>
        <v>3710</v>
      </c>
      <c r="BK258" s="238"/>
      <c r="BM258" s="240">
        <f t="shared" si="41"/>
        <v>3030</v>
      </c>
      <c r="BN258" s="240">
        <f t="shared" si="41"/>
        <v>21210</v>
      </c>
    </row>
    <row r="259" spans="1:66" ht="123.75">
      <c r="A259" s="403">
        <f t="shared" si="23"/>
        <v>1999</v>
      </c>
      <c r="B259" s="217" t="s">
        <v>25</v>
      </c>
      <c r="C259" s="218">
        <f t="shared" si="47"/>
        <v>11</v>
      </c>
      <c r="D259" s="217" t="s">
        <v>1081</v>
      </c>
      <c r="E259" s="171" t="s">
        <v>1694</v>
      </c>
      <c r="F259" s="193">
        <f t="shared" si="44"/>
        <v>140</v>
      </c>
      <c r="G259" s="253">
        <f t="shared" si="21"/>
        <v>110</v>
      </c>
      <c r="H259" s="259">
        <f t="shared" si="17"/>
        <v>60</v>
      </c>
      <c r="I259" s="263">
        <f t="shared" si="29"/>
        <v>26</v>
      </c>
      <c r="J259" s="235" t="s">
        <v>82</v>
      </c>
      <c r="K259" s="263">
        <f t="shared" si="30"/>
        <v>26</v>
      </c>
      <c r="L259" s="235" t="str">
        <f t="shared" si="31"/>
        <v>川向隆次</v>
      </c>
      <c r="M259" s="306" t="s">
        <v>27</v>
      </c>
      <c r="N259" s="263">
        <f t="shared" si="48"/>
        <v>8</v>
      </c>
      <c r="O259" s="195" t="str">
        <f t="shared" si="49"/>
        <v>白岩金男</v>
      </c>
      <c r="P259" s="313"/>
      <c r="Q259" s="253">
        <f t="shared" si="19"/>
        <v>51</v>
      </c>
      <c r="R259" s="183" t="s">
        <v>1392</v>
      </c>
      <c r="S259" s="229" t="s">
        <v>101</v>
      </c>
      <c r="T259" s="197" t="s">
        <v>1401</v>
      </c>
      <c r="U259" s="241"/>
      <c r="V259" s="263">
        <f t="shared" si="24"/>
        <v>22</v>
      </c>
      <c r="W259" s="217">
        <f t="shared" si="22"/>
        <v>43</v>
      </c>
      <c r="X259" s="218" t="s">
        <v>89</v>
      </c>
      <c r="Y259" s="217">
        <f t="shared" si="52"/>
        <v>4</v>
      </c>
      <c r="Z259" s="217">
        <f t="shared" si="51"/>
        <v>5</v>
      </c>
      <c r="AA259" s="217">
        <f>AA258+1</f>
        <v>2</v>
      </c>
      <c r="AB259" s="301">
        <f t="shared" si="32"/>
        <v>22</v>
      </c>
      <c r="AC259" s="241"/>
      <c r="AD259" s="263">
        <f t="shared" si="26"/>
        <v>16</v>
      </c>
      <c r="AE259" s="217">
        <f t="shared" si="25"/>
        <v>31</v>
      </c>
      <c r="AF259" s="218" t="s">
        <v>95</v>
      </c>
      <c r="AG259" s="217">
        <f t="shared" si="50"/>
        <v>7</v>
      </c>
      <c r="AH259" s="301">
        <f t="shared" ref="AH259:AH293" si="55">AH258+1</f>
        <v>2</v>
      </c>
      <c r="AI259" s="263"/>
      <c r="AJ259" s="217" t="s">
        <v>102</v>
      </c>
      <c r="AK259" s="195"/>
      <c r="AL259" s="263">
        <f t="shared" si="53"/>
        <v>4</v>
      </c>
      <c r="AM259" s="217">
        <f t="shared" si="42"/>
        <v>15</v>
      </c>
      <c r="AN259" s="217">
        <f t="shared" si="45"/>
        <v>29</v>
      </c>
      <c r="AO259" s="217">
        <f t="shared" si="43"/>
        <v>13</v>
      </c>
      <c r="AP259" s="301">
        <f t="shared" si="54"/>
        <v>3</v>
      </c>
      <c r="AQ259" s="235">
        <f t="shared" si="54"/>
        <v>3</v>
      </c>
      <c r="AR259" s="218" t="s">
        <v>30</v>
      </c>
      <c r="AS259" s="197"/>
      <c r="AT259" s="175">
        <f t="shared" si="46"/>
        <v>11</v>
      </c>
      <c r="AU259" s="175" t="str">
        <f t="shared" si="33"/>
        <v>北新羽</v>
      </c>
      <c r="AV259" s="237">
        <v>200</v>
      </c>
      <c r="AW259" s="238">
        <v>450</v>
      </c>
      <c r="AX259" s="238">
        <f t="shared" si="34"/>
        <v>3600</v>
      </c>
      <c r="AY259" s="238">
        <v>430</v>
      </c>
      <c r="AZ259" s="238">
        <f t="shared" si="35"/>
        <v>3440</v>
      </c>
      <c r="BA259" s="238">
        <v>200</v>
      </c>
      <c r="BB259" s="238">
        <f t="shared" si="36"/>
        <v>1600</v>
      </c>
      <c r="BC259" s="238">
        <v>500</v>
      </c>
      <c r="BD259" s="238">
        <f t="shared" si="37"/>
        <v>4000</v>
      </c>
      <c r="BE259" s="238">
        <v>420</v>
      </c>
      <c r="BF259" s="238">
        <f t="shared" si="38"/>
        <v>3360</v>
      </c>
      <c r="BG259" s="238">
        <v>500</v>
      </c>
      <c r="BH259" s="238">
        <f t="shared" si="39"/>
        <v>4000</v>
      </c>
      <c r="BI259" s="238">
        <v>530</v>
      </c>
      <c r="BJ259" s="238">
        <f t="shared" si="40"/>
        <v>4240</v>
      </c>
      <c r="BK259" s="238"/>
      <c r="BM259" s="240">
        <f t="shared" si="41"/>
        <v>3030</v>
      </c>
      <c r="BN259" s="240">
        <f t="shared" si="41"/>
        <v>24240</v>
      </c>
    </row>
    <row r="260" spans="1:66" ht="90">
      <c r="A260" s="403">
        <f t="shared" si="23"/>
        <v>2000</v>
      </c>
      <c r="B260" s="217" t="s">
        <v>25</v>
      </c>
      <c r="C260" s="218">
        <f t="shared" si="47"/>
        <v>12</v>
      </c>
      <c r="D260" s="217" t="s">
        <v>1081</v>
      </c>
      <c r="E260" s="168" t="s">
        <v>1666</v>
      </c>
      <c r="F260" s="193">
        <f t="shared" ref="F260:F293" si="56">F259+1</f>
        <v>141</v>
      </c>
      <c r="G260" s="253">
        <f t="shared" si="21"/>
        <v>111</v>
      </c>
      <c r="H260" s="259">
        <f t="shared" si="17"/>
        <v>61</v>
      </c>
      <c r="I260" s="263">
        <f t="shared" si="29"/>
        <v>27</v>
      </c>
      <c r="J260" s="235" t="s">
        <v>82</v>
      </c>
      <c r="K260" s="263">
        <f t="shared" si="30"/>
        <v>27</v>
      </c>
      <c r="L260" s="235" t="str">
        <f t="shared" si="31"/>
        <v>川向隆次</v>
      </c>
      <c r="M260" s="306" t="s">
        <v>27</v>
      </c>
      <c r="N260" s="263">
        <f t="shared" si="48"/>
        <v>9</v>
      </c>
      <c r="O260" s="195" t="str">
        <f t="shared" si="49"/>
        <v>白岩金男</v>
      </c>
      <c r="P260" s="313"/>
      <c r="Q260" s="253">
        <f t="shared" si="19"/>
        <v>52</v>
      </c>
      <c r="R260" s="183" t="s">
        <v>1393</v>
      </c>
      <c r="S260" s="229" t="s">
        <v>101</v>
      </c>
      <c r="T260" s="197" t="s">
        <v>1401</v>
      </c>
      <c r="U260" s="241"/>
      <c r="V260" s="263">
        <f t="shared" si="24"/>
        <v>22</v>
      </c>
      <c r="W260" s="217">
        <f t="shared" si="22"/>
        <v>44</v>
      </c>
      <c r="X260" s="218" t="s">
        <v>89</v>
      </c>
      <c r="Y260" s="217">
        <f t="shared" si="52"/>
        <v>5</v>
      </c>
      <c r="Z260" s="217">
        <f t="shared" si="51"/>
        <v>6</v>
      </c>
      <c r="AA260" s="217">
        <f t="shared" ref="AA260:AA268" si="57">AA259+1</f>
        <v>3</v>
      </c>
      <c r="AB260" s="301">
        <f t="shared" si="32"/>
        <v>23</v>
      </c>
      <c r="AC260" s="241"/>
      <c r="AD260" s="263">
        <f t="shared" si="26"/>
        <v>17</v>
      </c>
      <c r="AE260" s="217">
        <f t="shared" si="25"/>
        <v>32</v>
      </c>
      <c r="AF260" s="218" t="s">
        <v>95</v>
      </c>
      <c r="AG260" s="217">
        <f t="shared" si="50"/>
        <v>8</v>
      </c>
      <c r="AH260" s="301">
        <f t="shared" si="55"/>
        <v>3</v>
      </c>
      <c r="AI260" s="263"/>
      <c r="AJ260" s="217" t="s">
        <v>102</v>
      </c>
      <c r="AK260" s="195"/>
      <c r="AL260" s="263">
        <f t="shared" si="53"/>
        <v>5</v>
      </c>
      <c r="AM260" s="217">
        <f t="shared" si="42"/>
        <v>16</v>
      </c>
      <c r="AN260" s="217">
        <f t="shared" si="45"/>
        <v>30</v>
      </c>
      <c r="AO260" s="217">
        <f t="shared" si="43"/>
        <v>14</v>
      </c>
      <c r="AP260" s="301">
        <f t="shared" si="54"/>
        <v>4</v>
      </c>
      <c r="AQ260" s="235">
        <f t="shared" si="54"/>
        <v>4</v>
      </c>
      <c r="AR260" s="218" t="s">
        <v>30</v>
      </c>
      <c r="AS260" s="197"/>
      <c r="AT260" s="175">
        <f t="shared" si="46"/>
        <v>12</v>
      </c>
      <c r="AU260" s="175" t="str">
        <f t="shared" si="33"/>
        <v>北新羽</v>
      </c>
      <c r="AV260" s="237">
        <v>200</v>
      </c>
      <c r="AW260" s="238">
        <v>450</v>
      </c>
      <c r="AX260" s="238">
        <f t="shared" si="34"/>
        <v>4050</v>
      </c>
      <c r="AY260" s="238">
        <v>430</v>
      </c>
      <c r="AZ260" s="238">
        <f t="shared" si="35"/>
        <v>3870</v>
      </c>
      <c r="BA260" s="238">
        <v>200</v>
      </c>
      <c r="BB260" s="238">
        <f t="shared" si="36"/>
        <v>1800</v>
      </c>
      <c r="BC260" s="238">
        <v>500</v>
      </c>
      <c r="BD260" s="238">
        <f t="shared" si="37"/>
        <v>4500</v>
      </c>
      <c r="BE260" s="238">
        <v>400</v>
      </c>
      <c r="BF260" s="238">
        <f t="shared" si="38"/>
        <v>3600</v>
      </c>
      <c r="BG260" s="238">
        <v>500</v>
      </c>
      <c r="BH260" s="238">
        <f t="shared" si="39"/>
        <v>4500</v>
      </c>
      <c r="BI260" s="238">
        <v>530</v>
      </c>
      <c r="BJ260" s="238">
        <f t="shared" si="40"/>
        <v>4770</v>
      </c>
      <c r="BK260" s="238"/>
      <c r="BM260" s="240">
        <f t="shared" si="41"/>
        <v>3010</v>
      </c>
      <c r="BN260" s="240">
        <f t="shared" si="41"/>
        <v>27090</v>
      </c>
    </row>
    <row r="261" spans="1:66" ht="22.5">
      <c r="A261" s="403">
        <f t="shared" si="23"/>
        <v>2001</v>
      </c>
      <c r="B261" s="217" t="s">
        <v>25</v>
      </c>
      <c r="C261" s="218">
        <f t="shared" si="47"/>
        <v>13</v>
      </c>
      <c r="D261" s="217" t="s">
        <v>1081</v>
      </c>
      <c r="E261" s="171" t="s">
        <v>1472</v>
      </c>
      <c r="F261" s="193">
        <f t="shared" si="56"/>
        <v>142</v>
      </c>
      <c r="G261" s="253">
        <f t="shared" si="21"/>
        <v>112</v>
      </c>
      <c r="H261" s="259">
        <f t="shared" si="17"/>
        <v>62</v>
      </c>
      <c r="I261" s="263">
        <f t="shared" si="29"/>
        <v>28</v>
      </c>
      <c r="J261" s="235" t="s">
        <v>82</v>
      </c>
      <c r="K261" s="263">
        <f t="shared" si="30"/>
        <v>28</v>
      </c>
      <c r="L261" s="235" t="str">
        <f t="shared" si="31"/>
        <v>川向隆次</v>
      </c>
      <c r="M261" s="306" t="s">
        <v>31</v>
      </c>
      <c r="N261" s="263">
        <f t="shared" si="48"/>
        <v>10</v>
      </c>
      <c r="O261" s="195" t="str">
        <f t="shared" si="49"/>
        <v>白岩金男</v>
      </c>
      <c r="P261" s="313"/>
      <c r="Q261" s="253">
        <f t="shared" si="19"/>
        <v>53</v>
      </c>
      <c r="R261" s="183" t="s">
        <v>1393</v>
      </c>
      <c r="S261" s="229" t="s">
        <v>101</v>
      </c>
      <c r="T261" s="197" t="s">
        <v>1401</v>
      </c>
      <c r="U261" s="241"/>
      <c r="V261" s="263">
        <f t="shared" si="24"/>
        <v>23</v>
      </c>
      <c r="W261" s="217">
        <f t="shared" si="22"/>
        <v>45</v>
      </c>
      <c r="X261" s="218" t="s">
        <v>89</v>
      </c>
      <c r="Y261" s="217">
        <f t="shared" si="52"/>
        <v>6</v>
      </c>
      <c r="Z261" s="217">
        <f t="shared" si="51"/>
        <v>7</v>
      </c>
      <c r="AA261" s="217">
        <f t="shared" si="57"/>
        <v>4</v>
      </c>
      <c r="AB261" s="301">
        <f t="shared" si="32"/>
        <v>24</v>
      </c>
      <c r="AC261" s="241"/>
      <c r="AD261" s="263">
        <f t="shared" si="26"/>
        <v>17</v>
      </c>
      <c r="AE261" s="217">
        <f t="shared" si="25"/>
        <v>33</v>
      </c>
      <c r="AF261" s="218" t="s">
        <v>95</v>
      </c>
      <c r="AG261" s="217">
        <f t="shared" si="50"/>
        <v>9</v>
      </c>
      <c r="AH261" s="301">
        <f t="shared" si="55"/>
        <v>4</v>
      </c>
      <c r="AI261" s="263"/>
      <c r="AJ261" s="217" t="s">
        <v>102</v>
      </c>
      <c r="AK261" s="195"/>
      <c r="AL261" s="263">
        <f t="shared" si="53"/>
        <v>6</v>
      </c>
      <c r="AM261" s="217">
        <f t="shared" si="42"/>
        <v>17</v>
      </c>
      <c r="AN261" s="217">
        <f t="shared" si="45"/>
        <v>31</v>
      </c>
      <c r="AO261" s="217">
        <f t="shared" si="43"/>
        <v>15</v>
      </c>
      <c r="AP261" s="301">
        <f t="shared" si="54"/>
        <v>5</v>
      </c>
      <c r="AQ261" s="235">
        <f t="shared" si="54"/>
        <v>5</v>
      </c>
      <c r="AR261" s="218" t="s">
        <v>30</v>
      </c>
      <c r="AS261" s="197"/>
      <c r="AT261" s="175">
        <f t="shared" si="46"/>
        <v>13</v>
      </c>
      <c r="AU261" s="175" t="str">
        <f t="shared" si="33"/>
        <v>南</v>
      </c>
      <c r="AV261" s="237">
        <v>200</v>
      </c>
      <c r="AW261" s="238">
        <v>450</v>
      </c>
      <c r="AX261" s="238">
        <f t="shared" si="34"/>
        <v>4500</v>
      </c>
      <c r="AY261" s="238">
        <v>430</v>
      </c>
      <c r="AZ261" s="238">
        <f t="shared" si="35"/>
        <v>4300</v>
      </c>
      <c r="BA261" s="238">
        <v>190</v>
      </c>
      <c r="BB261" s="238">
        <f t="shared" si="36"/>
        <v>1900</v>
      </c>
      <c r="BC261" s="238">
        <v>550</v>
      </c>
      <c r="BD261" s="238">
        <f t="shared" si="37"/>
        <v>5500</v>
      </c>
      <c r="BE261" s="238">
        <v>390</v>
      </c>
      <c r="BF261" s="238">
        <f t="shared" si="38"/>
        <v>3900</v>
      </c>
      <c r="BG261" s="238">
        <v>600</v>
      </c>
      <c r="BH261" s="238">
        <f t="shared" si="39"/>
        <v>6000</v>
      </c>
      <c r="BI261" s="238">
        <v>520</v>
      </c>
      <c r="BJ261" s="238">
        <f t="shared" si="40"/>
        <v>5200</v>
      </c>
      <c r="BK261" s="238">
        <v>290</v>
      </c>
      <c r="BL261" s="238">
        <f t="shared" ref="BL261:BL267" si="58">$AT258*BK261</f>
        <v>2900</v>
      </c>
      <c r="BM261" s="240">
        <f t="shared" si="41"/>
        <v>3420</v>
      </c>
      <c r="BN261" s="240">
        <f t="shared" si="41"/>
        <v>34200</v>
      </c>
    </row>
    <row r="262" spans="1:66" ht="112.5">
      <c r="A262" s="403">
        <f t="shared" si="23"/>
        <v>2002</v>
      </c>
      <c r="B262" s="217" t="s">
        <v>25</v>
      </c>
      <c r="C262" s="218">
        <f t="shared" si="47"/>
        <v>14</v>
      </c>
      <c r="D262" s="217" t="s">
        <v>1081</v>
      </c>
      <c r="E262" s="168" t="s">
        <v>1703</v>
      </c>
      <c r="F262" s="193">
        <f t="shared" si="56"/>
        <v>143</v>
      </c>
      <c r="G262" s="253">
        <f t="shared" si="21"/>
        <v>113</v>
      </c>
      <c r="H262" s="259">
        <f t="shared" si="17"/>
        <v>63</v>
      </c>
      <c r="I262" s="263">
        <f t="shared" si="29"/>
        <v>29</v>
      </c>
      <c r="J262" s="235" t="s">
        <v>82</v>
      </c>
      <c r="K262" s="263">
        <f t="shared" si="30"/>
        <v>29</v>
      </c>
      <c r="L262" s="235" t="str">
        <f t="shared" si="31"/>
        <v>川向隆次</v>
      </c>
      <c r="M262" s="306" t="s">
        <v>27</v>
      </c>
      <c r="N262" s="263">
        <f t="shared" si="48"/>
        <v>11</v>
      </c>
      <c r="O262" s="195" t="str">
        <f t="shared" si="49"/>
        <v>西山　一</v>
      </c>
      <c r="P262" s="313"/>
      <c r="Q262" s="253">
        <f t="shared" si="19"/>
        <v>54</v>
      </c>
      <c r="R262" s="183" t="s">
        <v>1393</v>
      </c>
      <c r="S262" s="229" t="s">
        <v>101</v>
      </c>
      <c r="T262" s="197" t="s">
        <v>1401</v>
      </c>
      <c r="U262" s="241"/>
      <c r="V262" s="263">
        <f t="shared" si="24"/>
        <v>23</v>
      </c>
      <c r="W262" s="217">
        <f t="shared" si="22"/>
        <v>46</v>
      </c>
      <c r="X262" s="218" t="s">
        <v>89</v>
      </c>
      <c r="Y262" s="217">
        <f t="shared" si="52"/>
        <v>7</v>
      </c>
      <c r="Z262" s="217">
        <f t="shared" si="51"/>
        <v>8</v>
      </c>
      <c r="AA262" s="217">
        <f t="shared" si="57"/>
        <v>5</v>
      </c>
      <c r="AB262" s="301">
        <f t="shared" si="32"/>
        <v>25</v>
      </c>
      <c r="AC262" s="241"/>
      <c r="AD262" s="263">
        <f t="shared" si="26"/>
        <v>18</v>
      </c>
      <c r="AE262" s="217">
        <f t="shared" si="25"/>
        <v>34</v>
      </c>
      <c r="AF262" s="218" t="s">
        <v>95</v>
      </c>
      <c r="AG262" s="217">
        <f t="shared" si="50"/>
        <v>10</v>
      </c>
      <c r="AH262" s="301">
        <f t="shared" si="55"/>
        <v>5</v>
      </c>
      <c r="AI262" s="263"/>
      <c r="AJ262" s="217" t="s">
        <v>100</v>
      </c>
      <c r="AK262" s="195"/>
      <c r="AL262" s="263">
        <f t="shared" si="53"/>
        <v>7</v>
      </c>
      <c r="AM262" s="217">
        <f t="shared" ref="AM262:AQ277" si="59">AM261+1</f>
        <v>18</v>
      </c>
      <c r="AN262" s="217">
        <f t="shared" si="59"/>
        <v>32</v>
      </c>
      <c r="AO262" s="217">
        <f t="shared" si="43"/>
        <v>16</v>
      </c>
      <c r="AP262" s="301">
        <f t="shared" si="59"/>
        <v>6</v>
      </c>
      <c r="AQ262" s="235">
        <f t="shared" si="59"/>
        <v>6</v>
      </c>
      <c r="AR262" s="218" t="s">
        <v>30</v>
      </c>
      <c r="AS262" s="197"/>
      <c r="AT262" s="175">
        <f t="shared" si="46"/>
        <v>14</v>
      </c>
      <c r="AU262" s="175" t="str">
        <f t="shared" si="33"/>
        <v>北新羽</v>
      </c>
      <c r="AV262" s="237">
        <v>200</v>
      </c>
      <c r="AW262" s="238">
        <v>450</v>
      </c>
      <c r="AX262" s="238">
        <f t="shared" si="34"/>
        <v>4950</v>
      </c>
      <c r="AY262" s="238">
        <v>430</v>
      </c>
      <c r="AZ262" s="238">
        <f t="shared" si="35"/>
        <v>4730</v>
      </c>
      <c r="BA262" s="238">
        <v>200</v>
      </c>
      <c r="BB262" s="238">
        <f t="shared" si="36"/>
        <v>2200</v>
      </c>
      <c r="BC262" s="238">
        <v>550</v>
      </c>
      <c r="BD262" s="238">
        <f t="shared" si="37"/>
        <v>6050</v>
      </c>
      <c r="BE262" s="238">
        <v>390</v>
      </c>
      <c r="BF262" s="238">
        <f t="shared" si="38"/>
        <v>4290</v>
      </c>
      <c r="BG262" s="238">
        <v>600</v>
      </c>
      <c r="BH262" s="238">
        <f t="shared" si="39"/>
        <v>6600</v>
      </c>
      <c r="BI262" s="238">
        <v>520</v>
      </c>
      <c r="BJ262" s="238">
        <f t="shared" si="40"/>
        <v>5720</v>
      </c>
      <c r="BK262" s="238">
        <v>290</v>
      </c>
      <c r="BL262" s="238">
        <f t="shared" si="58"/>
        <v>3190</v>
      </c>
      <c r="BM262" s="240">
        <f t="shared" si="41"/>
        <v>3430</v>
      </c>
      <c r="BN262" s="240">
        <f t="shared" si="41"/>
        <v>37730</v>
      </c>
    </row>
    <row r="263" spans="1:66" ht="56.25">
      <c r="A263" s="403">
        <f t="shared" si="23"/>
        <v>2003</v>
      </c>
      <c r="B263" s="217" t="s">
        <v>25</v>
      </c>
      <c r="C263" s="218">
        <f t="shared" si="47"/>
        <v>15</v>
      </c>
      <c r="D263" s="217" t="s">
        <v>1081</v>
      </c>
      <c r="E263" s="171" t="s">
        <v>1667</v>
      </c>
      <c r="F263" s="193">
        <f t="shared" si="56"/>
        <v>144</v>
      </c>
      <c r="G263" s="253">
        <f t="shared" si="21"/>
        <v>114</v>
      </c>
      <c r="H263" s="259">
        <f t="shared" si="17"/>
        <v>64</v>
      </c>
      <c r="I263" s="263">
        <f t="shared" si="29"/>
        <v>30</v>
      </c>
      <c r="J263" s="230" t="s">
        <v>79</v>
      </c>
      <c r="K263" s="263">
        <f t="shared" si="30"/>
        <v>30</v>
      </c>
      <c r="L263" s="235" t="str">
        <f t="shared" si="31"/>
        <v>川向隆次</v>
      </c>
      <c r="M263" s="306" t="s">
        <v>27</v>
      </c>
      <c r="N263" s="263">
        <f t="shared" si="48"/>
        <v>12</v>
      </c>
      <c r="O263" s="195" t="str">
        <f t="shared" si="49"/>
        <v>西山　一</v>
      </c>
      <c r="P263" s="313"/>
      <c r="Q263" s="253">
        <f t="shared" si="19"/>
        <v>55</v>
      </c>
      <c r="R263" s="183" t="s">
        <v>1393</v>
      </c>
      <c r="S263" s="229" t="s">
        <v>101</v>
      </c>
      <c r="T263" s="197" t="s">
        <v>1401</v>
      </c>
      <c r="U263" s="231"/>
      <c r="V263" s="263">
        <f t="shared" si="24"/>
        <v>24</v>
      </c>
      <c r="W263" s="217">
        <f t="shared" si="22"/>
        <v>47</v>
      </c>
      <c r="X263" s="218" t="s">
        <v>89</v>
      </c>
      <c r="Y263" s="217">
        <f t="shared" si="52"/>
        <v>8</v>
      </c>
      <c r="Z263" s="217">
        <f t="shared" si="51"/>
        <v>9</v>
      </c>
      <c r="AA263" s="217">
        <f t="shared" si="57"/>
        <v>6</v>
      </c>
      <c r="AB263" s="301">
        <f t="shared" si="32"/>
        <v>26</v>
      </c>
      <c r="AC263" s="231"/>
      <c r="AD263" s="263">
        <f t="shared" si="26"/>
        <v>18</v>
      </c>
      <c r="AE263" s="217">
        <f t="shared" si="25"/>
        <v>35</v>
      </c>
      <c r="AF263" s="218" t="s">
        <v>95</v>
      </c>
      <c r="AG263" s="217">
        <f t="shared" si="50"/>
        <v>11</v>
      </c>
      <c r="AH263" s="301">
        <f t="shared" si="55"/>
        <v>6</v>
      </c>
      <c r="AI263" s="263"/>
      <c r="AJ263" s="217" t="s">
        <v>100</v>
      </c>
      <c r="AK263" s="195"/>
      <c r="AL263" s="263">
        <f t="shared" si="53"/>
        <v>8</v>
      </c>
      <c r="AM263" s="217">
        <f t="shared" si="59"/>
        <v>19</v>
      </c>
      <c r="AN263" s="217">
        <f t="shared" si="59"/>
        <v>33</v>
      </c>
      <c r="AO263" s="217">
        <f t="shared" si="43"/>
        <v>17</v>
      </c>
      <c r="AP263" s="301">
        <f t="shared" si="59"/>
        <v>7</v>
      </c>
      <c r="AQ263" s="235">
        <f t="shared" si="59"/>
        <v>7</v>
      </c>
      <c r="AR263" s="218" t="s">
        <v>30</v>
      </c>
      <c r="AS263" s="197"/>
      <c r="AT263" s="175">
        <f t="shared" si="46"/>
        <v>15</v>
      </c>
      <c r="AU263" s="175" t="str">
        <f t="shared" si="33"/>
        <v>北新羽</v>
      </c>
      <c r="AV263" s="237">
        <v>200</v>
      </c>
      <c r="AW263" s="238">
        <v>450</v>
      </c>
      <c r="AX263" s="238">
        <f t="shared" si="34"/>
        <v>5400</v>
      </c>
      <c r="AY263" s="238">
        <v>430</v>
      </c>
      <c r="AZ263" s="238">
        <f t="shared" si="35"/>
        <v>5160</v>
      </c>
      <c r="BA263" s="238">
        <v>200</v>
      </c>
      <c r="BB263" s="238">
        <f t="shared" si="36"/>
        <v>2400</v>
      </c>
      <c r="BC263" s="238">
        <v>550</v>
      </c>
      <c r="BD263" s="238">
        <f t="shared" si="37"/>
        <v>6600</v>
      </c>
      <c r="BE263" s="238">
        <v>390</v>
      </c>
      <c r="BF263" s="238">
        <f t="shared" si="38"/>
        <v>4680</v>
      </c>
      <c r="BG263" s="238">
        <v>600</v>
      </c>
      <c r="BH263" s="238">
        <f t="shared" si="39"/>
        <v>7200</v>
      </c>
      <c r="BI263" s="238">
        <v>520</v>
      </c>
      <c r="BJ263" s="238">
        <f t="shared" si="40"/>
        <v>6240</v>
      </c>
      <c r="BK263" s="238">
        <v>290</v>
      </c>
      <c r="BL263" s="238">
        <f t="shared" si="58"/>
        <v>3480</v>
      </c>
      <c r="BM263" s="240">
        <f t="shared" si="41"/>
        <v>3430</v>
      </c>
      <c r="BN263" s="240">
        <f t="shared" si="41"/>
        <v>41160</v>
      </c>
    </row>
    <row r="264" spans="1:66" ht="56.25">
      <c r="A264" s="403">
        <f t="shared" si="23"/>
        <v>2004</v>
      </c>
      <c r="B264" s="217" t="s">
        <v>25</v>
      </c>
      <c r="C264" s="218">
        <f t="shared" si="47"/>
        <v>16</v>
      </c>
      <c r="D264" s="217" t="s">
        <v>1081</v>
      </c>
      <c r="E264" s="168" t="s">
        <v>1676</v>
      </c>
      <c r="F264" s="193">
        <f t="shared" si="56"/>
        <v>145</v>
      </c>
      <c r="G264" s="253">
        <f t="shared" si="21"/>
        <v>115</v>
      </c>
      <c r="H264" s="259">
        <f t="shared" si="17"/>
        <v>65</v>
      </c>
      <c r="I264" s="263">
        <f t="shared" si="29"/>
        <v>31</v>
      </c>
      <c r="J264" s="230" t="s">
        <v>79</v>
      </c>
      <c r="K264" s="263">
        <f t="shared" si="30"/>
        <v>31</v>
      </c>
      <c r="L264" s="235" t="str">
        <f t="shared" si="31"/>
        <v>川向隆次</v>
      </c>
      <c r="M264" s="306" t="s">
        <v>31</v>
      </c>
      <c r="N264" s="263">
        <f t="shared" si="48"/>
        <v>13</v>
      </c>
      <c r="O264" s="195" t="str">
        <f t="shared" si="49"/>
        <v>西山　一</v>
      </c>
      <c r="P264" s="313"/>
      <c r="Q264" s="253">
        <f t="shared" si="19"/>
        <v>56</v>
      </c>
      <c r="R264" s="196" t="s">
        <v>1400</v>
      </c>
      <c r="S264" s="229" t="s">
        <v>101</v>
      </c>
      <c r="T264" s="197" t="s">
        <v>1401</v>
      </c>
      <c r="U264" s="231"/>
      <c r="V264" s="263">
        <f t="shared" si="24"/>
        <v>24</v>
      </c>
      <c r="W264" s="217">
        <f t="shared" si="22"/>
        <v>48</v>
      </c>
      <c r="X264" s="218" t="s">
        <v>89</v>
      </c>
      <c r="Y264" s="217">
        <f t="shared" si="52"/>
        <v>9</v>
      </c>
      <c r="Z264" s="217">
        <f t="shared" si="51"/>
        <v>10</v>
      </c>
      <c r="AA264" s="217">
        <f t="shared" si="57"/>
        <v>7</v>
      </c>
      <c r="AB264" s="301">
        <f t="shared" si="32"/>
        <v>27</v>
      </c>
      <c r="AC264" s="231"/>
      <c r="AD264" s="263">
        <f t="shared" si="26"/>
        <v>19</v>
      </c>
      <c r="AE264" s="217">
        <f t="shared" si="25"/>
        <v>36</v>
      </c>
      <c r="AF264" s="218" t="s">
        <v>96</v>
      </c>
      <c r="AG264" s="217">
        <f t="shared" si="50"/>
        <v>12</v>
      </c>
      <c r="AH264" s="301">
        <f t="shared" si="55"/>
        <v>7</v>
      </c>
      <c r="AI264" s="263"/>
      <c r="AJ264" s="217" t="s">
        <v>100</v>
      </c>
      <c r="AK264" s="195"/>
      <c r="AL264" s="263">
        <f t="shared" si="53"/>
        <v>9</v>
      </c>
      <c r="AM264" s="217">
        <f t="shared" si="59"/>
        <v>20</v>
      </c>
      <c r="AN264" s="217">
        <f t="shared" si="59"/>
        <v>34</v>
      </c>
      <c r="AO264" s="217">
        <f t="shared" si="43"/>
        <v>18</v>
      </c>
      <c r="AP264" s="301">
        <f t="shared" si="59"/>
        <v>8</v>
      </c>
      <c r="AQ264" s="235">
        <f t="shared" si="59"/>
        <v>8</v>
      </c>
      <c r="AR264" s="218" t="s">
        <v>30</v>
      </c>
      <c r="AS264" s="197"/>
      <c r="AT264" s="175">
        <f t="shared" si="46"/>
        <v>16</v>
      </c>
      <c r="AU264" s="175" t="str">
        <f t="shared" si="33"/>
        <v>南</v>
      </c>
      <c r="AV264" s="237">
        <v>200</v>
      </c>
      <c r="AW264" s="238">
        <v>450</v>
      </c>
      <c r="AX264" s="238">
        <f t="shared" si="34"/>
        <v>5850</v>
      </c>
      <c r="AY264" s="238">
        <v>430</v>
      </c>
      <c r="AZ264" s="238">
        <f t="shared" si="35"/>
        <v>5590</v>
      </c>
      <c r="BA264" s="238">
        <v>200</v>
      </c>
      <c r="BB264" s="238">
        <f t="shared" si="36"/>
        <v>2600</v>
      </c>
      <c r="BC264" s="238">
        <v>550</v>
      </c>
      <c r="BD264" s="238">
        <f t="shared" si="37"/>
        <v>7150</v>
      </c>
      <c r="BE264" s="238">
        <v>390</v>
      </c>
      <c r="BF264" s="238">
        <f t="shared" si="38"/>
        <v>5070</v>
      </c>
      <c r="BG264" s="238">
        <v>600</v>
      </c>
      <c r="BH264" s="238">
        <f t="shared" si="39"/>
        <v>7800</v>
      </c>
      <c r="BI264" s="238">
        <v>520</v>
      </c>
      <c r="BJ264" s="238">
        <f t="shared" si="40"/>
        <v>6760</v>
      </c>
      <c r="BK264" s="238">
        <v>290</v>
      </c>
      <c r="BL264" s="238">
        <f t="shared" si="58"/>
        <v>3770</v>
      </c>
      <c r="BM264" s="240">
        <f t="shared" si="41"/>
        <v>3430</v>
      </c>
      <c r="BN264" s="240">
        <f t="shared" si="41"/>
        <v>44590</v>
      </c>
    </row>
    <row r="265" spans="1:66" ht="67.5">
      <c r="A265" s="403">
        <f t="shared" si="23"/>
        <v>2005</v>
      </c>
      <c r="B265" s="217" t="s">
        <v>25</v>
      </c>
      <c r="C265" s="218">
        <f t="shared" si="47"/>
        <v>17</v>
      </c>
      <c r="D265" s="217" t="s">
        <v>1081</v>
      </c>
      <c r="E265" s="171" t="s">
        <v>1668</v>
      </c>
      <c r="F265" s="193">
        <f t="shared" si="56"/>
        <v>146</v>
      </c>
      <c r="G265" s="253">
        <f t="shared" si="21"/>
        <v>116</v>
      </c>
      <c r="H265" s="259">
        <f t="shared" ref="H265:H293" si="60">H264+1</f>
        <v>66</v>
      </c>
      <c r="I265" s="263">
        <f t="shared" si="29"/>
        <v>32</v>
      </c>
      <c r="J265" s="230" t="s">
        <v>79</v>
      </c>
      <c r="K265" s="263">
        <f t="shared" si="30"/>
        <v>32</v>
      </c>
      <c r="L265" s="235" t="str">
        <f t="shared" si="31"/>
        <v>川向隆次</v>
      </c>
      <c r="M265" s="306" t="s">
        <v>31</v>
      </c>
      <c r="N265" s="263">
        <f t="shared" si="48"/>
        <v>14</v>
      </c>
      <c r="O265" s="195" t="str">
        <f t="shared" si="49"/>
        <v>西山　一</v>
      </c>
      <c r="P265" s="313"/>
      <c r="Q265" s="253">
        <f t="shared" si="19"/>
        <v>57</v>
      </c>
      <c r="R265" s="196" t="s">
        <v>1400</v>
      </c>
      <c r="S265" s="229" t="s">
        <v>101</v>
      </c>
      <c r="T265" s="197" t="s">
        <v>1401</v>
      </c>
      <c r="U265" s="231"/>
      <c r="V265" s="263">
        <f t="shared" si="24"/>
        <v>25</v>
      </c>
      <c r="W265" s="217">
        <f t="shared" si="22"/>
        <v>49</v>
      </c>
      <c r="X265" s="218" t="s">
        <v>89</v>
      </c>
      <c r="Y265" s="217">
        <f t="shared" si="52"/>
        <v>10</v>
      </c>
      <c r="Z265" s="217">
        <f t="shared" si="51"/>
        <v>11</v>
      </c>
      <c r="AA265" s="217">
        <f t="shared" si="57"/>
        <v>8</v>
      </c>
      <c r="AB265" s="301">
        <f t="shared" si="32"/>
        <v>28</v>
      </c>
      <c r="AC265" s="231"/>
      <c r="AD265" s="263">
        <f t="shared" si="26"/>
        <v>19</v>
      </c>
      <c r="AE265" s="217">
        <f t="shared" si="25"/>
        <v>37</v>
      </c>
      <c r="AF265" s="218" t="s">
        <v>96</v>
      </c>
      <c r="AG265" s="217">
        <f t="shared" si="50"/>
        <v>13</v>
      </c>
      <c r="AH265" s="301">
        <f t="shared" si="55"/>
        <v>8</v>
      </c>
      <c r="AI265" s="263"/>
      <c r="AJ265" s="217" t="s">
        <v>100</v>
      </c>
      <c r="AK265" s="195"/>
      <c r="AL265" s="263">
        <f t="shared" si="53"/>
        <v>10</v>
      </c>
      <c r="AM265" s="217">
        <f t="shared" si="59"/>
        <v>21</v>
      </c>
      <c r="AN265" s="217">
        <f t="shared" si="59"/>
        <v>35</v>
      </c>
      <c r="AO265" s="217">
        <f t="shared" si="43"/>
        <v>19</v>
      </c>
      <c r="AP265" s="301">
        <f t="shared" si="59"/>
        <v>9</v>
      </c>
      <c r="AQ265" s="235">
        <f t="shared" si="59"/>
        <v>9</v>
      </c>
      <c r="AR265" s="218" t="s">
        <v>32</v>
      </c>
      <c r="AS265" s="197"/>
      <c r="AT265" s="175">
        <f t="shared" ref="AT265:AT281" si="61">AT266-1</f>
        <v>17</v>
      </c>
      <c r="AU265" s="175" t="str">
        <f t="shared" si="33"/>
        <v>南</v>
      </c>
      <c r="AV265" s="237">
        <v>200</v>
      </c>
      <c r="AW265" s="238">
        <v>450</v>
      </c>
      <c r="AX265" s="238">
        <f t="shared" si="34"/>
        <v>6300</v>
      </c>
      <c r="AY265" s="238">
        <v>430</v>
      </c>
      <c r="AZ265" s="238">
        <f t="shared" si="35"/>
        <v>6020</v>
      </c>
      <c r="BA265" s="238">
        <v>200</v>
      </c>
      <c r="BB265" s="238">
        <f t="shared" si="36"/>
        <v>2800</v>
      </c>
      <c r="BC265" s="238">
        <v>550</v>
      </c>
      <c r="BD265" s="238">
        <f t="shared" si="37"/>
        <v>7700</v>
      </c>
      <c r="BE265" s="238">
        <v>390</v>
      </c>
      <c r="BF265" s="238">
        <f t="shared" si="38"/>
        <v>5460</v>
      </c>
      <c r="BG265" s="238">
        <v>600</v>
      </c>
      <c r="BH265" s="238">
        <f t="shared" si="39"/>
        <v>8400</v>
      </c>
      <c r="BI265" s="238">
        <v>520</v>
      </c>
      <c r="BJ265" s="238">
        <f t="shared" si="40"/>
        <v>7280</v>
      </c>
      <c r="BK265" s="238">
        <v>290</v>
      </c>
      <c r="BL265" s="238">
        <f t="shared" si="58"/>
        <v>4060</v>
      </c>
      <c r="BM265" s="240">
        <f t="shared" si="41"/>
        <v>3430</v>
      </c>
      <c r="BN265" s="240">
        <f t="shared" si="41"/>
        <v>48020</v>
      </c>
    </row>
    <row r="266" spans="1:66" ht="56.25">
      <c r="A266" s="403">
        <f t="shared" si="23"/>
        <v>2006</v>
      </c>
      <c r="B266" s="217" t="s">
        <v>25</v>
      </c>
      <c r="C266" s="218">
        <f t="shared" si="47"/>
        <v>18</v>
      </c>
      <c r="D266" s="217" t="s">
        <v>1081</v>
      </c>
      <c r="E266" s="168" t="s">
        <v>1669</v>
      </c>
      <c r="F266" s="193">
        <f t="shared" si="56"/>
        <v>147</v>
      </c>
      <c r="G266" s="253">
        <f t="shared" si="21"/>
        <v>117</v>
      </c>
      <c r="H266" s="259">
        <f t="shared" si="60"/>
        <v>67</v>
      </c>
      <c r="I266" s="263">
        <f t="shared" si="29"/>
        <v>33</v>
      </c>
      <c r="J266" s="230" t="s">
        <v>79</v>
      </c>
      <c r="K266" s="263">
        <f t="shared" si="30"/>
        <v>33</v>
      </c>
      <c r="L266" s="235" t="str">
        <f t="shared" si="31"/>
        <v>川向隆次</v>
      </c>
      <c r="M266" s="306" t="s">
        <v>27</v>
      </c>
      <c r="N266" s="263">
        <f t="shared" si="48"/>
        <v>15</v>
      </c>
      <c r="O266" s="195" t="str">
        <f t="shared" si="49"/>
        <v>西山　一</v>
      </c>
      <c r="P266" s="314"/>
      <c r="Q266" s="253">
        <f t="shared" si="19"/>
        <v>58</v>
      </c>
      <c r="R266" s="196" t="s">
        <v>1400</v>
      </c>
      <c r="S266" s="229" t="s">
        <v>85</v>
      </c>
      <c r="T266" s="197" t="s">
        <v>1401</v>
      </c>
      <c r="U266" s="231"/>
      <c r="V266" s="263">
        <f t="shared" si="24"/>
        <v>25</v>
      </c>
      <c r="W266" s="217">
        <f t="shared" si="22"/>
        <v>50</v>
      </c>
      <c r="X266" s="218" t="s">
        <v>89</v>
      </c>
      <c r="Y266" s="217">
        <f t="shared" si="52"/>
        <v>11</v>
      </c>
      <c r="Z266" s="217">
        <f t="shared" si="51"/>
        <v>12</v>
      </c>
      <c r="AA266" s="217">
        <f t="shared" si="57"/>
        <v>9</v>
      </c>
      <c r="AB266" s="301">
        <f t="shared" si="32"/>
        <v>29</v>
      </c>
      <c r="AC266" s="231"/>
      <c r="AD266" s="263">
        <f t="shared" si="26"/>
        <v>20</v>
      </c>
      <c r="AE266" s="217">
        <f t="shared" si="25"/>
        <v>38</v>
      </c>
      <c r="AF266" s="218" t="s">
        <v>96</v>
      </c>
      <c r="AG266" s="217">
        <f t="shared" si="50"/>
        <v>14</v>
      </c>
      <c r="AH266" s="301">
        <f t="shared" si="55"/>
        <v>9</v>
      </c>
      <c r="AI266" s="263"/>
      <c r="AJ266" s="217" t="s">
        <v>100</v>
      </c>
      <c r="AK266" s="195"/>
      <c r="AL266" s="263">
        <f t="shared" si="53"/>
        <v>11</v>
      </c>
      <c r="AM266" s="217">
        <f t="shared" si="59"/>
        <v>22</v>
      </c>
      <c r="AN266" s="217">
        <f t="shared" si="59"/>
        <v>36</v>
      </c>
      <c r="AO266" s="217">
        <f t="shared" si="43"/>
        <v>20</v>
      </c>
      <c r="AP266" s="301">
        <f t="shared" si="59"/>
        <v>10</v>
      </c>
      <c r="AQ266" s="235">
        <f t="shared" si="59"/>
        <v>10</v>
      </c>
      <c r="AR266" s="218" t="s">
        <v>32</v>
      </c>
      <c r="AS266" s="197"/>
      <c r="AT266" s="175">
        <f t="shared" si="61"/>
        <v>18</v>
      </c>
      <c r="AU266" s="175" t="str">
        <f t="shared" si="33"/>
        <v>北新羽</v>
      </c>
      <c r="AV266" s="237">
        <v>200</v>
      </c>
      <c r="AW266" s="238">
        <v>450</v>
      </c>
      <c r="AX266" s="238">
        <f t="shared" si="34"/>
        <v>6750</v>
      </c>
      <c r="AY266" s="238">
        <v>430</v>
      </c>
      <c r="AZ266" s="238">
        <f t="shared" si="35"/>
        <v>6450</v>
      </c>
      <c r="BA266" s="238">
        <v>200</v>
      </c>
      <c r="BB266" s="238">
        <f t="shared" si="36"/>
        <v>3000</v>
      </c>
      <c r="BC266" s="238">
        <v>550</v>
      </c>
      <c r="BD266" s="238">
        <f t="shared" si="37"/>
        <v>8250</v>
      </c>
      <c r="BE266" s="238">
        <v>390</v>
      </c>
      <c r="BF266" s="238">
        <f t="shared" si="38"/>
        <v>5850</v>
      </c>
      <c r="BG266" s="238">
        <v>600</v>
      </c>
      <c r="BH266" s="238">
        <f t="shared" si="39"/>
        <v>9000</v>
      </c>
      <c r="BI266" s="238">
        <v>520</v>
      </c>
      <c r="BJ266" s="238">
        <f t="shared" si="40"/>
        <v>7800</v>
      </c>
      <c r="BK266" s="238">
        <v>290</v>
      </c>
      <c r="BL266" s="238">
        <f t="shared" si="58"/>
        <v>4350</v>
      </c>
      <c r="BM266" s="240">
        <f t="shared" si="41"/>
        <v>3430</v>
      </c>
      <c r="BN266" s="240">
        <f t="shared" si="41"/>
        <v>51450</v>
      </c>
    </row>
    <row r="267" spans="1:66" ht="90">
      <c r="A267" s="403">
        <f t="shared" si="23"/>
        <v>2007</v>
      </c>
      <c r="B267" s="217" t="s">
        <v>25</v>
      </c>
      <c r="C267" s="218">
        <f t="shared" si="47"/>
        <v>19</v>
      </c>
      <c r="D267" s="217" t="s">
        <v>1081</v>
      </c>
      <c r="E267" s="171" t="s">
        <v>1670</v>
      </c>
      <c r="F267" s="193">
        <f t="shared" si="56"/>
        <v>148</v>
      </c>
      <c r="G267" s="253">
        <f t="shared" si="21"/>
        <v>118</v>
      </c>
      <c r="H267" s="259">
        <f t="shared" si="60"/>
        <v>68</v>
      </c>
      <c r="I267" s="263">
        <f t="shared" si="29"/>
        <v>34</v>
      </c>
      <c r="J267" s="230" t="s">
        <v>79</v>
      </c>
      <c r="K267" s="263">
        <f t="shared" si="30"/>
        <v>34</v>
      </c>
      <c r="L267" s="235" t="str">
        <f t="shared" si="31"/>
        <v>川向隆次</v>
      </c>
      <c r="M267" s="306" t="s">
        <v>33</v>
      </c>
      <c r="N267" s="263">
        <f t="shared" si="48"/>
        <v>16</v>
      </c>
      <c r="O267" s="195" t="str">
        <f t="shared" si="49"/>
        <v>西山　一</v>
      </c>
      <c r="P267" s="314"/>
      <c r="Q267" s="253">
        <f t="shared" si="19"/>
        <v>59</v>
      </c>
      <c r="R267" s="196" t="s">
        <v>1400</v>
      </c>
      <c r="S267" s="229" t="s">
        <v>85</v>
      </c>
      <c r="T267" s="197" t="s">
        <v>1401</v>
      </c>
      <c r="U267" s="231"/>
      <c r="V267" s="263">
        <f t="shared" si="24"/>
        <v>26</v>
      </c>
      <c r="W267" s="217">
        <f t="shared" si="22"/>
        <v>51</v>
      </c>
      <c r="X267" s="218" t="s">
        <v>89</v>
      </c>
      <c r="Y267" s="217">
        <f t="shared" si="52"/>
        <v>12</v>
      </c>
      <c r="Z267" s="217">
        <f t="shared" si="51"/>
        <v>13</v>
      </c>
      <c r="AA267" s="217">
        <f t="shared" si="57"/>
        <v>10</v>
      </c>
      <c r="AB267" s="301">
        <f t="shared" si="32"/>
        <v>30</v>
      </c>
      <c r="AC267" s="231"/>
      <c r="AD267" s="263">
        <f t="shared" si="26"/>
        <v>20</v>
      </c>
      <c r="AE267" s="217">
        <f t="shared" si="25"/>
        <v>39</v>
      </c>
      <c r="AF267" s="218" t="s">
        <v>96</v>
      </c>
      <c r="AG267" s="217">
        <f t="shared" si="50"/>
        <v>15</v>
      </c>
      <c r="AH267" s="301">
        <f t="shared" si="55"/>
        <v>10</v>
      </c>
      <c r="AI267" s="263"/>
      <c r="AJ267" s="217" t="s">
        <v>100</v>
      </c>
      <c r="AK267" s="195"/>
      <c r="AL267" s="263">
        <f t="shared" si="53"/>
        <v>12</v>
      </c>
      <c r="AM267" s="217">
        <f t="shared" si="59"/>
        <v>23</v>
      </c>
      <c r="AN267" s="217">
        <f t="shared" si="59"/>
        <v>37</v>
      </c>
      <c r="AO267" s="217">
        <f t="shared" si="43"/>
        <v>21</v>
      </c>
      <c r="AP267" s="301">
        <f t="shared" si="59"/>
        <v>11</v>
      </c>
      <c r="AQ267" s="235">
        <f t="shared" si="59"/>
        <v>11</v>
      </c>
      <c r="AR267" s="218" t="s">
        <v>29</v>
      </c>
      <c r="AS267" s="197"/>
      <c r="AT267" s="175">
        <f t="shared" si="61"/>
        <v>19</v>
      </c>
      <c r="AU267" s="175" t="str">
        <f t="shared" si="33"/>
        <v>中央</v>
      </c>
      <c r="AV267" s="237">
        <v>200</v>
      </c>
      <c r="AW267" s="238">
        <v>450</v>
      </c>
      <c r="AX267" s="238">
        <f t="shared" si="34"/>
        <v>7200</v>
      </c>
      <c r="AY267" s="238">
        <v>430</v>
      </c>
      <c r="AZ267" s="238">
        <f t="shared" si="35"/>
        <v>6880</v>
      </c>
      <c r="BA267" s="238">
        <v>200</v>
      </c>
      <c r="BB267" s="238">
        <f t="shared" si="36"/>
        <v>3200</v>
      </c>
      <c r="BC267" s="238">
        <v>550</v>
      </c>
      <c r="BD267" s="238">
        <f t="shared" si="37"/>
        <v>8800</v>
      </c>
      <c r="BE267" s="238">
        <v>390</v>
      </c>
      <c r="BF267" s="238">
        <f t="shared" si="38"/>
        <v>6240</v>
      </c>
      <c r="BG267" s="238">
        <v>600</v>
      </c>
      <c r="BH267" s="238">
        <f t="shared" si="39"/>
        <v>9600</v>
      </c>
      <c r="BI267" s="238">
        <v>520</v>
      </c>
      <c r="BJ267" s="238">
        <f t="shared" si="40"/>
        <v>8320</v>
      </c>
      <c r="BK267" s="238">
        <v>290</v>
      </c>
      <c r="BL267" s="238">
        <f t="shared" si="58"/>
        <v>4640</v>
      </c>
      <c r="BM267" s="240">
        <f t="shared" si="41"/>
        <v>3430</v>
      </c>
      <c r="BN267" s="240">
        <f t="shared" si="41"/>
        <v>54880</v>
      </c>
    </row>
    <row r="268" spans="1:66" ht="123.75">
      <c r="A268" s="403">
        <f t="shared" si="23"/>
        <v>2008</v>
      </c>
      <c r="B268" s="217" t="s">
        <v>25</v>
      </c>
      <c r="C268" s="218">
        <f t="shared" si="47"/>
        <v>20</v>
      </c>
      <c r="D268" s="217" t="s">
        <v>1081</v>
      </c>
      <c r="E268" s="168" t="s">
        <v>1704</v>
      </c>
      <c r="F268" s="193">
        <f t="shared" si="56"/>
        <v>149</v>
      </c>
      <c r="G268" s="253">
        <f t="shared" si="21"/>
        <v>119</v>
      </c>
      <c r="H268" s="259">
        <f t="shared" si="60"/>
        <v>69</v>
      </c>
      <c r="I268" s="263">
        <f t="shared" si="29"/>
        <v>35</v>
      </c>
      <c r="J268" s="230" t="s">
        <v>78</v>
      </c>
      <c r="K268" s="263">
        <f t="shared" si="30"/>
        <v>35</v>
      </c>
      <c r="L268" s="235" t="str">
        <f t="shared" si="31"/>
        <v>川向隆次</v>
      </c>
      <c r="M268" s="306" t="s">
        <v>27</v>
      </c>
      <c r="N268" s="263">
        <f t="shared" si="48"/>
        <v>17</v>
      </c>
      <c r="O268" s="195" t="str">
        <f t="shared" si="49"/>
        <v>大森洋一</v>
      </c>
      <c r="P268" s="314"/>
      <c r="Q268" s="253">
        <f t="shared" si="19"/>
        <v>60</v>
      </c>
      <c r="R268" s="196" t="s">
        <v>1398</v>
      </c>
      <c r="S268" s="229" t="s">
        <v>85</v>
      </c>
      <c r="T268" s="197" t="s">
        <v>1401</v>
      </c>
      <c r="U268" s="231"/>
      <c r="V268" s="263">
        <f t="shared" si="24"/>
        <v>26</v>
      </c>
      <c r="W268" s="217">
        <f t="shared" si="22"/>
        <v>52</v>
      </c>
      <c r="X268" s="218" t="s">
        <v>89</v>
      </c>
      <c r="Y268" s="217">
        <f t="shared" si="52"/>
        <v>13</v>
      </c>
      <c r="Z268" s="217">
        <f t="shared" si="51"/>
        <v>14</v>
      </c>
      <c r="AA268" s="217">
        <f t="shared" si="57"/>
        <v>11</v>
      </c>
      <c r="AB268" s="301">
        <f t="shared" si="32"/>
        <v>31</v>
      </c>
      <c r="AC268" s="231"/>
      <c r="AD268" s="263">
        <f t="shared" si="26"/>
        <v>21</v>
      </c>
      <c r="AE268" s="217">
        <f t="shared" si="25"/>
        <v>40</v>
      </c>
      <c r="AF268" s="218" t="s">
        <v>97</v>
      </c>
      <c r="AG268" s="217">
        <f t="shared" si="50"/>
        <v>16</v>
      </c>
      <c r="AH268" s="301">
        <f t="shared" si="55"/>
        <v>11</v>
      </c>
      <c r="AI268" s="263"/>
      <c r="AJ268" s="217" t="s">
        <v>95</v>
      </c>
      <c r="AK268" s="195"/>
      <c r="AL268" s="263">
        <f t="shared" si="53"/>
        <v>13</v>
      </c>
      <c r="AM268" s="217">
        <f t="shared" si="59"/>
        <v>24</v>
      </c>
      <c r="AN268" s="217">
        <f t="shared" si="59"/>
        <v>38</v>
      </c>
      <c r="AO268" s="217">
        <f t="shared" si="43"/>
        <v>22</v>
      </c>
      <c r="AP268" s="301">
        <f t="shared" si="59"/>
        <v>12</v>
      </c>
      <c r="AQ268" s="235">
        <f t="shared" si="59"/>
        <v>12</v>
      </c>
      <c r="AR268" s="218" t="s">
        <v>29</v>
      </c>
      <c r="AS268" s="197"/>
      <c r="AT268" s="175">
        <f t="shared" si="61"/>
        <v>20</v>
      </c>
      <c r="AU268" s="175" t="str">
        <f t="shared" si="33"/>
        <v>北新羽</v>
      </c>
      <c r="AV268" s="237">
        <v>200</v>
      </c>
      <c r="AW268" s="238">
        <v>450</v>
      </c>
      <c r="AX268" s="238">
        <f t="shared" ref="AX268:AX279" si="62">$AT265*AW268+20000</f>
        <v>27650</v>
      </c>
      <c r="AY268" s="238">
        <v>430</v>
      </c>
      <c r="AZ268" s="238">
        <f t="shared" ref="AZ268:AZ279" si="63">$AT265*AY268+20000</f>
        <v>27310</v>
      </c>
      <c r="BA268" s="238">
        <v>200</v>
      </c>
      <c r="BB268" s="238">
        <f t="shared" ref="BB268:BB279" si="64">$AT265*BA268+20000</f>
        <v>23400</v>
      </c>
      <c r="BC268" s="238">
        <v>550</v>
      </c>
      <c r="BD268" s="238">
        <f t="shared" ref="BD268:BD279" si="65">$AT265*BC268+20000</f>
        <v>29350</v>
      </c>
      <c r="BE268" s="238">
        <v>390</v>
      </c>
      <c r="BF268" s="238">
        <f t="shared" ref="BF268:BF279" si="66">$AT265*BE268+20000</f>
        <v>26630</v>
      </c>
      <c r="BG268" s="238">
        <v>600</v>
      </c>
      <c r="BH268" s="238">
        <f t="shared" ref="BH268:BH279" si="67">$AT265*BG268+20000</f>
        <v>30200</v>
      </c>
      <c r="BI268" s="238">
        <v>520</v>
      </c>
      <c r="BJ268" s="238">
        <f t="shared" ref="BJ268:BJ279" si="68">$AT265*BI268+20000</f>
        <v>28840</v>
      </c>
      <c r="BK268" s="238">
        <v>290</v>
      </c>
      <c r="BL268" s="238">
        <f t="shared" ref="BL268:BL279" si="69">$AT265*BK268+20000</f>
        <v>24930</v>
      </c>
      <c r="BM268" s="240">
        <f t="shared" si="41"/>
        <v>3430</v>
      </c>
      <c r="BN268" s="240">
        <f t="shared" si="41"/>
        <v>218310</v>
      </c>
    </row>
    <row r="269" spans="1:66" ht="180">
      <c r="A269" s="403">
        <f t="shared" si="23"/>
        <v>2009</v>
      </c>
      <c r="B269" s="217" t="s">
        <v>25</v>
      </c>
      <c r="C269" s="218">
        <f t="shared" si="47"/>
        <v>21</v>
      </c>
      <c r="D269" s="217" t="s">
        <v>1081</v>
      </c>
      <c r="E269" s="171" t="s">
        <v>1681</v>
      </c>
      <c r="F269" s="198">
        <f t="shared" si="56"/>
        <v>150</v>
      </c>
      <c r="G269" s="253">
        <f t="shared" si="21"/>
        <v>120</v>
      </c>
      <c r="H269" s="259">
        <f t="shared" si="60"/>
        <v>70</v>
      </c>
      <c r="I269" s="263">
        <f t="shared" si="29"/>
        <v>36</v>
      </c>
      <c r="J269" s="230" t="s">
        <v>78</v>
      </c>
      <c r="K269" s="263">
        <f t="shared" si="30"/>
        <v>36</v>
      </c>
      <c r="L269" s="235" t="str">
        <f t="shared" si="31"/>
        <v>小松賢吉</v>
      </c>
      <c r="M269" s="306" t="s">
        <v>28</v>
      </c>
      <c r="N269" s="263">
        <f t="shared" si="48"/>
        <v>18</v>
      </c>
      <c r="O269" s="195" t="str">
        <f t="shared" si="49"/>
        <v>大森洋一</v>
      </c>
      <c r="P269" s="314"/>
      <c r="Q269" s="253">
        <f t="shared" si="19"/>
        <v>61</v>
      </c>
      <c r="R269" s="196" t="s">
        <v>1398</v>
      </c>
      <c r="S269" s="229" t="s">
        <v>85</v>
      </c>
      <c r="T269" s="197" t="s">
        <v>1401</v>
      </c>
      <c r="U269" s="231"/>
      <c r="V269" s="263">
        <v>27</v>
      </c>
      <c r="W269" s="217">
        <f t="shared" si="22"/>
        <v>53</v>
      </c>
      <c r="X269" s="218" t="s">
        <v>88</v>
      </c>
      <c r="Y269" s="217">
        <f t="shared" si="52"/>
        <v>14</v>
      </c>
      <c r="Z269" s="217">
        <f t="shared" si="51"/>
        <v>15</v>
      </c>
      <c r="AA269" s="217">
        <f t="shared" ref="AA269:AA293" si="70">AA268+1</f>
        <v>12</v>
      </c>
      <c r="AB269" s="301">
        <f t="shared" si="32"/>
        <v>32</v>
      </c>
      <c r="AC269" s="231"/>
      <c r="AD269" s="263">
        <f t="shared" si="26"/>
        <v>21</v>
      </c>
      <c r="AE269" s="217">
        <f t="shared" si="25"/>
        <v>41</v>
      </c>
      <c r="AF269" s="218" t="s">
        <v>97</v>
      </c>
      <c r="AG269" s="217">
        <f t="shared" si="50"/>
        <v>17</v>
      </c>
      <c r="AH269" s="301">
        <f t="shared" si="55"/>
        <v>12</v>
      </c>
      <c r="AI269" s="263"/>
      <c r="AJ269" s="217" t="s">
        <v>95</v>
      </c>
      <c r="AK269" s="195"/>
      <c r="AL269" s="263">
        <f t="shared" si="53"/>
        <v>14</v>
      </c>
      <c r="AM269" s="217">
        <f t="shared" si="59"/>
        <v>25</v>
      </c>
      <c r="AN269" s="217">
        <f t="shared" si="59"/>
        <v>39</v>
      </c>
      <c r="AO269" s="217">
        <f t="shared" si="43"/>
        <v>23</v>
      </c>
      <c r="AP269" s="301">
        <f t="shared" si="59"/>
        <v>13</v>
      </c>
      <c r="AQ269" s="235">
        <f t="shared" si="59"/>
        <v>13</v>
      </c>
      <c r="AR269" s="218" t="s">
        <v>34</v>
      </c>
      <c r="AS269" s="197"/>
      <c r="AT269" s="175">
        <f t="shared" si="61"/>
        <v>21</v>
      </c>
      <c r="AU269" s="175" t="str">
        <f t="shared" si="33"/>
        <v>新羽町</v>
      </c>
      <c r="AV269" s="237">
        <v>200</v>
      </c>
      <c r="AW269" s="238">
        <v>450</v>
      </c>
      <c r="AX269" s="238">
        <f t="shared" si="62"/>
        <v>28100</v>
      </c>
      <c r="AY269" s="238">
        <v>430</v>
      </c>
      <c r="AZ269" s="238">
        <f t="shared" si="63"/>
        <v>27740</v>
      </c>
      <c r="BA269" s="238">
        <v>200</v>
      </c>
      <c r="BB269" s="238">
        <f t="shared" si="64"/>
        <v>23600</v>
      </c>
      <c r="BC269" s="238">
        <v>550</v>
      </c>
      <c r="BD269" s="238">
        <f t="shared" si="65"/>
        <v>29900</v>
      </c>
      <c r="BE269" s="238">
        <v>390</v>
      </c>
      <c r="BF269" s="238">
        <f t="shared" si="66"/>
        <v>27020</v>
      </c>
      <c r="BG269" s="238">
        <v>600</v>
      </c>
      <c r="BH269" s="238">
        <f t="shared" si="67"/>
        <v>30800</v>
      </c>
      <c r="BI269" s="238">
        <v>520</v>
      </c>
      <c r="BJ269" s="238">
        <f t="shared" si="68"/>
        <v>29360</v>
      </c>
      <c r="BK269" s="238">
        <v>290</v>
      </c>
      <c r="BL269" s="238">
        <f t="shared" si="69"/>
        <v>25220</v>
      </c>
      <c r="BM269" s="240">
        <f t="shared" si="41"/>
        <v>3430</v>
      </c>
      <c r="BN269" s="240">
        <f t="shared" si="41"/>
        <v>221740</v>
      </c>
    </row>
    <row r="270" spans="1:66" ht="56.25">
      <c r="A270" s="403">
        <f t="shared" si="23"/>
        <v>2010</v>
      </c>
      <c r="B270" s="217" t="s">
        <v>25</v>
      </c>
      <c r="C270" s="218">
        <f t="shared" si="47"/>
        <v>22</v>
      </c>
      <c r="D270" s="217" t="s">
        <v>1081</v>
      </c>
      <c r="E270" s="168" t="s">
        <v>1671</v>
      </c>
      <c r="F270" s="193">
        <f t="shared" si="56"/>
        <v>151</v>
      </c>
      <c r="G270" s="253">
        <f t="shared" si="21"/>
        <v>121</v>
      </c>
      <c r="H270" s="259">
        <f t="shared" si="60"/>
        <v>71</v>
      </c>
      <c r="I270" s="263">
        <f t="shared" si="29"/>
        <v>37</v>
      </c>
      <c r="J270" s="230" t="s">
        <v>78</v>
      </c>
      <c r="K270" s="263">
        <f t="shared" si="30"/>
        <v>37</v>
      </c>
      <c r="L270" s="235" t="str">
        <f t="shared" si="31"/>
        <v>小松賢吉</v>
      </c>
      <c r="M270" s="306" t="s">
        <v>28</v>
      </c>
      <c r="N270" s="263">
        <f t="shared" si="48"/>
        <v>19</v>
      </c>
      <c r="O270" s="195" t="str">
        <f t="shared" si="49"/>
        <v>大森洋一</v>
      </c>
      <c r="P270" s="314"/>
      <c r="Q270" s="253">
        <f t="shared" si="19"/>
        <v>62</v>
      </c>
      <c r="R270" s="196" t="s">
        <v>1398</v>
      </c>
      <c r="S270" s="229" t="s">
        <v>85</v>
      </c>
      <c r="T270" s="197" t="s">
        <v>1401</v>
      </c>
      <c r="U270" s="231"/>
      <c r="V270" s="263">
        <v>27</v>
      </c>
      <c r="W270" s="217">
        <f t="shared" si="22"/>
        <v>54</v>
      </c>
      <c r="X270" s="218" t="s">
        <v>88</v>
      </c>
      <c r="Y270" s="217">
        <f t="shared" si="52"/>
        <v>15</v>
      </c>
      <c r="Z270" s="217">
        <f t="shared" si="51"/>
        <v>16</v>
      </c>
      <c r="AA270" s="217">
        <f t="shared" si="70"/>
        <v>13</v>
      </c>
      <c r="AB270" s="301">
        <f t="shared" si="32"/>
        <v>33</v>
      </c>
      <c r="AC270" s="231"/>
      <c r="AD270" s="263">
        <f t="shared" si="26"/>
        <v>22</v>
      </c>
      <c r="AE270" s="217">
        <f t="shared" si="25"/>
        <v>42</v>
      </c>
      <c r="AF270" s="218" t="s">
        <v>97</v>
      </c>
      <c r="AG270" s="217">
        <f t="shared" si="50"/>
        <v>18</v>
      </c>
      <c r="AH270" s="301">
        <f t="shared" si="55"/>
        <v>13</v>
      </c>
      <c r="AI270" s="263"/>
      <c r="AJ270" s="217" t="s">
        <v>95</v>
      </c>
      <c r="AK270" s="195"/>
      <c r="AL270" s="263">
        <f t="shared" si="53"/>
        <v>15</v>
      </c>
      <c r="AM270" s="217">
        <f t="shared" si="59"/>
        <v>26</v>
      </c>
      <c r="AN270" s="217">
        <f t="shared" si="59"/>
        <v>40</v>
      </c>
      <c r="AO270" s="217">
        <f t="shared" si="43"/>
        <v>24</v>
      </c>
      <c r="AP270" s="301">
        <f t="shared" si="59"/>
        <v>14</v>
      </c>
      <c r="AQ270" s="235">
        <f t="shared" si="59"/>
        <v>14</v>
      </c>
      <c r="AR270" s="218" t="s">
        <v>34</v>
      </c>
      <c r="AS270" s="197"/>
      <c r="AT270" s="175">
        <f t="shared" si="61"/>
        <v>22</v>
      </c>
      <c r="AU270" s="175" t="str">
        <f t="shared" si="33"/>
        <v>新羽町</v>
      </c>
      <c r="AV270" s="237">
        <v>200</v>
      </c>
      <c r="AW270" s="238">
        <v>450</v>
      </c>
      <c r="AX270" s="238">
        <f t="shared" si="62"/>
        <v>28550</v>
      </c>
      <c r="AY270" s="238">
        <v>430</v>
      </c>
      <c r="AZ270" s="238">
        <f t="shared" si="63"/>
        <v>28170</v>
      </c>
      <c r="BA270" s="238">
        <v>200</v>
      </c>
      <c r="BB270" s="238">
        <f t="shared" si="64"/>
        <v>23800</v>
      </c>
      <c r="BC270" s="238">
        <v>550</v>
      </c>
      <c r="BD270" s="238">
        <f t="shared" si="65"/>
        <v>30450</v>
      </c>
      <c r="BE270" s="238">
        <v>390</v>
      </c>
      <c r="BF270" s="238">
        <f t="shared" si="66"/>
        <v>27410</v>
      </c>
      <c r="BG270" s="238">
        <v>600</v>
      </c>
      <c r="BH270" s="238">
        <f t="shared" si="67"/>
        <v>31400</v>
      </c>
      <c r="BI270" s="238">
        <v>520</v>
      </c>
      <c r="BJ270" s="238">
        <f t="shared" si="68"/>
        <v>29880</v>
      </c>
      <c r="BK270" s="238">
        <v>290</v>
      </c>
      <c r="BL270" s="238">
        <f t="shared" si="69"/>
        <v>25510</v>
      </c>
      <c r="BM270" s="240">
        <f t="shared" si="41"/>
        <v>3430</v>
      </c>
      <c r="BN270" s="240">
        <f t="shared" si="41"/>
        <v>225170</v>
      </c>
    </row>
    <row r="271" spans="1:66" ht="112.5">
      <c r="A271" s="403">
        <f t="shared" si="23"/>
        <v>2011</v>
      </c>
      <c r="B271" s="217" t="s">
        <v>25</v>
      </c>
      <c r="C271" s="218">
        <f t="shared" ref="C271:C293" si="71">C270+1</f>
        <v>23</v>
      </c>
      <c r="D271" s="217" t="s">
        <v>1081</v>
      </c>
      <c r="E271" s="171" t="s">
        <v>1705</v>
      </c>
      <c r="F271" s="193">
        <f t="shared" si="56"/>
        <v>152</v>
      </c>
      <c r="G271" s="253">
        <f t="shared" si="21"/>
        <v>122</v>
      </c>
      <c r="H271" s="259">
        <f t="shared" si="60"/>
        <v>72</v>
      </c>
      <c r="I271" s="263">
        <f t="shared" si="29"/>
        <v>38</v>
      </c>
      <c r="J271" s="230" t="s">
        <v>78</v>
      </c>
      <c r="K271" s="263">
        <f t="shared" si="30"/>
        <v>38</v>
      </c>
      <c r="L271" s="235" t="str">
        <f t="shared" si="31"/>
        <v>小松賢吉</v>
      </c>
      <c r="M271" s="306" t="s">
        <v>31</v>
      </c>
      <c r="N271" s="263">
        <f t="shared" si="48"/>
        <v>20</v>
      </c>
      <c r="O271" s="195" t="str">
        <f t="shared" si="49"/>
        <v>神澤　誠</v>
      </c>
      <c r="P271" s="314" t="s">
        <v>1438</v>
      </c>
      <c r="Q271" s="253">
        <f t="shared" si="19"/>
        <v>63</v>
      </c>
      <c r="R271" s="196" t="s">
        <v>1398</v>
      </c>
      <c r="S271" s="229" t="s">
        <v>85</v>
      </c>
      <c r="T271" s="197" t="s">
        <v>1401</v>
      </c>
      <c r="U271" s="231"/>
      <c r="V271" s="263">
        <v>28</v>
      </c>
      <c r="W271" s="217">
        <f t="shared" si="22"/>
        <v>55</v>
      </c>
      <c r="X271" s="218" t="s">
        <v>88</v>
      </c>
      <c r="Y271" s="217">
        <f t="shared" si="52"/>
        <v>16</v>
      </c>
      <c r="Z271" s="217">
        <f t="shared" si="51"/>
        <v>17</v>
      </c>
      <c r="AA271" s="217">
        <f t="shared" si="70"/>
        <v>14</v>
      </c>
      <c r="AB271" s="301">
        <f t="shared" ref="AB271:AB279" si="72">AB270+1</f>
        <v>34</v>
      </c>
      <c r="AC271" s="231"/>
      <c r="AD271" s="263">
        <f t="shared" si="26"/>
        <v>22</v>
      </c>
      <c r="AE271" s="217">
        <f t="shared" si="25"/>
        <v>43</v>
      </c>
      <c r="AF271" s="218" t="s">
        <v>97</v>
      </c>
      <c r="AG271" s="217">
        <f t="shared" si="50"/>
        <v>19</v>
      </c>
      <c r="AH271" s="301">
        <f t="shared" si="55"/>
        <v>14</v>
      </c>
      <c r="AI271" s="263"/>
      <c r="AJ271" s="217" t="s">
        <v>99</v>
      </c>
      <c r="AK271" s="195"/>
      <c r="AL271" s="263">
        <f t="shared" si="53"/>
        <v>16</v>
      </c>
      <c r="AM271" s="217">
        <f t="shared" si="59"/>
        <v>27</v>
      </c>
      <c r="AN271" s="217">
        <f t="shared" si="59"/>
        <v>41</v>
      </c>
      <c r="AO271" s="217">
        <f t="shared" si="43"/>
        <v>25</v>
      </c>
      <c r="AP271" s="301">
        <f t="shared" si="59"/>
        <v>15</v>
      </c>
      <c r="AQ271" s="235">
        <f t="shared" si="59"/>
        <v>15</v>
      </c>
      <c r="AR271" s="218" t="s">
        <v>34</v>
      </c>
      <c r="AS271" s="197"/>
      <c r="AT271" s="175">
        <f t="shared" si="61"/>
        <v>23</v>
      </c>
      <c r="AU271" s="175" t="str">
        <f t="shared" si="33"/>
        <v>南</v>
      </c>
      <c r="AV271" s="237">
        <v>200</v>
      </c>
      <c r="AW271" s="238">
        <v>450</v>
      </c>
      <c r="AX271" s="238">
        <f t="shared" si="62"/>
        <v>29000</v>
      </c>
      <c r="AY271" s="238">
        <v>430</v>
      </c>
      <c r="AZ271" s="238">
        <f t="shared" si="63"/>
        <v>28600</v>
      </c>
      <c r="BA271" s="238">
        <v>200</v>
      </c>
      <c r="BB271" s="238">
        <f t="shared" si="64"/>
        <v>24000</v>
      </c>
      <c r="BC271" s="238">
        <v>580</v>
      </c>
      <c r="BD271" s="238">
        <f t="shared" si="65"/>
        <v>31600</v>
      </c>
      <c r="BE271" s="238">
        <v>390</v>
      </c>
      <c r="BF271" s="238">
        <f t="shared" si="66"/>
        <v>27800</v>
      </c>
      <c r="BG271" s="238">
        <v>600</v>
      </c>
      <c r="BH271" s="238">
        <f t="shared" si="67"/>
        <v>32000</v>
      </c>
      <c r="BI271" s="238">
        <v>520</v>
      </c>
      <c r="BJ271" s="238">
        <f t="shared" si="68"/>
        <v>30400</v>
      </c>
      <c r="BK271" s="238">
        <v>290</v>
      </c>
      <c r="BL271" s="238">
        <f t="shared" si="69"/>
        <v>25800</v>
      </c>
      <c r="BM271" s="240">
        <f t="shared" si="41"/>
        <v>3460</v>
      </c>
      <c r="BN271" s="240">
        <f t="shared" si="41"/>
        <v>229200</v>
      </c>
    </row>
    <row r="272" spans="1:66" ht="78.75">
      <c r="A272" s="403">
        <f t="shared" si="23"/>
        <v>2012</v>
      </c>
      <c r="B272" s="217" t="s">
        <v>25</v>
      </c>
      <c r="C272" s="218">
        <f t="shared" si="71"/>
        <v>24</v>
      </c>
      <c r="D272" s="217" t="s">
        <v>1081</v>
      </c>
      <c r="E272" s="293" t="s">
        <v>1682</v>
      </c>
      <c r="F272" s="193">
        <f t="shared" si="56"/>
        <v>153</v>
      </c>
      <c r="G272" s="253">
        <f t="shared" si="21"/>
        <v>123</v>
      </c>
      <c r="H272" s="259">
        <f t="shared" si="60"/>
        <v>73</v>
      </c>
      <c r="I272" s="263">
        <f t="shared" si="29"/>
        <v>39</v>
      </c>
      <c r="J272" s="230" t="s">
        <v>78</v>
      </c>
      <c r="K272" s="263">
        <f t="shared" si="30"/>
        <v>39</v>
      </c>
      <c r="L272" s="235" t="str">
        <f t="shared" si="31"/>
        <v>小松賢吉</v>
      </c>
      <c r="M272" s="306" t="s">
        <v>28</v>
      </c>
      <c r="N272" s="263">
        <f t="shared" si="48"/>
        <v>21</v>
      </c>
      <c r="O272" s="195" t="str">
        <f t="shared" si="49"/>
        <v>神澤　誠</v>
      </c>
      <c r="P272" s="314" t="s">
        <v>1439</v>
      </c>
      <c r="Q272" s="253">
        <f t="shared" si="19"/>
        <v>64</v>
      </c>
      <c r="R272" s="196" t="s">
        <v>1399</v>
      </c>
      <c r="S272" s="229" t="s">
        <v>85</v>
      </c>
      <c r="T272" s="197" t="s">
        <v>84</v>
      </c>
      <c r="U272" s="231"/>
      <c r="V272" s="263">
        <v>28</v>
      </c>
      <c r="W272" s="217">
        <f t="shared" si="22"/>
        <v>56</v>
      </c>
      <c r="X272" s="218" t="s">
        <v>88</v>
      </c>
      <c r="Y272" s="217">
        <f t="shared" si="52"/>
        <v>17</v>
      </c>
      <c r="Z272" s="217">
        <f t="shared" si="52"/>
        <v>18</v>
      </c>
      <c r="AA272" s="217">
        <f t="shared" si="70"/>
        <v>15</v>
      </c>
      <c r="AB272" s="301">
        <f t="shared" si="72"/>
        <v>35</v>
      </c>
      <c r="AC272" s="231"/>
      <c r="AD272" s="263">
        <f t="shared" si="26"/>
        <v>23</v>
      </c>
      <c r="AE272" s="217">
        <f t="shared" si="25"/>
        <v>44</v>
      </c>
      <c r="AF272" s="218" t="s">
        <v>97</v>
      </c>
      <c r="AG272" s="217">
        <f t="shared" si="50"/>
        <v>20</v>
      </c>
      <c r="AH272" s="301">
        <f t="shared" si="55"/>
        <v>15</v>
      </c>
      <c r="AI272" s="263"/>
      <c r="AJ272" s="217" t="s">
        <v>99</v>
      </c>
      <c r="AK272" s="195"/>
      <c r="AL272" s="263">
        <f t="shared" si="53"/>
        <v>17</v>
      </c>
      <c r="AM272" s="217">
        <f t="shared" si="59"/>
        <v>28</v>
      </c>
      <c r="AN272" s="217">
        <f t="shared" si="59"/>
        <v>42</v>
      </c>
      <c r="AO272" s="217">
        <f t="shared" si="43"/>
        <v>26</v>
      </c>
      <c r="AP272" s="301">
        <f t="shared" si="59"/>
        <v>16</v>
      </c>
      <c r="AQ272" s="235">
        <f t="shared" si="59"/>
        <v>16</v>
      </c>
      <c r="AR272" s="218" t="s">
        <v>34</v>
      </c>
      <c r="AS272" s="197"/>
      <c r="AT272" s="175">
        <f t="shared" si="61"/>
        <v>24</v>
      </c>
      <c r="AU272" s="175" t="str">
        <f t="shared" si="33"/>
        <v>新羽町</v>
      </c>
      <c r="AV272" s="237">
        <v>200</v>
      </c>
      <c r="AW272" s="238">
        <v>450</v>
      </c>
      <c r="AX272" s="238">
        <f t="shared" si="62"/>
        <v>29450</v>
      </c>
      <c r="AY272" s="238">
        <v>430</v>
      </c>
      <c r="AZ272" s="238">
        <f t="shared" si="63"/>
        <v>29030</v>
      </c>
      <c r="BA272" s="238">
        <v>200</v>
      </c>
      <c r="BB272" s="238">
        <f t="shared" si="64"/>
        <v>24200</v>
      </c>
      <c r="BC272" s="238">
        <v>580</v>
      </c>
      <c r="BD272" s="238">
        <f t="shared" si="65"/>
        <v>32180</v>
      </c>
      <c r="BE272" s="238">
        <v>390</v>
      </c>
      <c r="BF272" s="238">
        <f t="shared" si="66"/>
        <v>28190</v>
      </c>
      <c r="BG272" s="238">
        <v>600</v>
      </c>
      <c r="BH272" s="238">
        <f t="shared" si="67"/>
        <v>32600</v>
      </c>
      <c r="BI272" s="238">
        <v>520</v>
      </c>
      <c r="BJ272" s="238">
        <f t="shared" si="68"/>
        <v>30920</v>
      </c>
      <c r="BK272" s="238">
        <v>290</v>
      </c>
      <c r="BL272" s="238">
        <f t="shared" si="69"/>
        <v>26090</v>
      </c>
      <c r="BM272" s="240">
        <f t="shared" si="41"/>
        <v>3460</v>
      </c>
      <c r="BN272" s="240">
        <f t="shared" si="41"/>
        <v>232660</v>
      </c>
    </row>
    <row r="273" spans="1:66" ht="123.75">
      <c r="A273" s="403">
        <f t="shared" si="23"/>
        <v>2013</v>
      </c>
      <c r="B273" s="217" t="s">
        <v>25</v>
      </c>
      <c r="C273" s="218">
        <f t="shared" si="71"/>
        <v>25</v>
      </c>
      <c r="D273" s="217" t="s">
        <v>1081</v>
      </c>
      <c r="E273" s="295" t="s">
        <v>1473</v>
      </c>
      <c r="F273" s="193">
        <f t="shared" si="56"/>
        <v>154</v>
      </c>
      <c r="G273" s="253">
        <f t="shared" si="21"/>
        <v>124</v>
      </c>
      <c r="H273" s="259">
        <f t="shared" si="60"/>
        <v>74</v>
      </c>
      <c r="I273" s="263">
        <f t="shared" si="29"/>
        <v>40</v>
      </c>
      <c r="J273" s="230" t="s">
        <v>77</v>
      </c>
      <c r="K273" s="263">
        <f t="shared" si="30"/>
        <v>40</v>
      </c>
      <c r="L273" s="235" t="str">
        <f t="shared" si="31"/>
        <v>小松賢吉</v>
      </c>
      <c r="M273" s="306" t="s">
        <v>1476</v>
      </c>
      <c r="N273" s="263">
        <f t="shared" si="48"/>
        <v>22</v>
      </c>
      <c r="O273" s="195" t="str">
        <f t="shared" si="49"/>
        <v>神澤　誠</v>
      </c>
      <c r="P273" s="314" t="s">
        <v>1440</v>
      </c>
      <c r="Q273" s="253">
        <f t="shared" si="19"/>
        <v>65</v>
      </c>
      <c r="R273" s="196" t="s">
        <v>1399</v>
      </c>
      <c r="S273" s="229" t="s">
        <v>85</v>
      </c>
      <c r="T273" s="197" t="s">
        <v>84</v>
      </c>
      <c r="U273" s="231"/>
      <c r="V273" s="263">
        <v>29</v>
      </c>
      <c r="W273" s="217">
        <f t="shared" si="22"/>
        <v>57</v>
      </c>
      <c r="X273" s="218" t="s">
        <v>88</v>
      </c>
      <c r="Y273" s="217">
        <f t="shared" ref="Y273:Z276" si="73">Y272+1</f>
        <v>18</v>
      </c>
      <c r="Z273" s="217">
        <f t="shared" si="73"/>
        <v>19</v>
      </c>
      <c r="AA273" s="217">
        <f t="shared" si="70"/>
        <v>16</v>
      </c>
      <c r="AB273" s="301">
        <f t="shared" si="72"/>
        <v>36</v>
      </c>
      <c r="AC273" s="231"/>
      <c r="AD273" s="263">
        <f t="shared" si="26"/>
        <v>23</v>
      </c>
      <c r="AE273" s="217">
        <f t="shared" si="25"/>
        <v>45</v>
      </c>
      <c r="AF273" s="218" t="s">
        <v>97</v>
      </c>
      <c r="AG273" s="217">
        <f t="shared" si="50"/>
        <v>21</v>
      </c>
      <c r="AH273" s="301">
        <f t="shared" si="55"/>
        <v>16</v>
      </c>
      <c r="AI273" s="263"/>
      <c r="AJ273" s="217" t="s">
        <v>99</v>
      </c>
      <c r="AK273" s="195"/>
      <c r="AL273" s="263">
        <f>AL274-1</f>
        <v>18</v>
      </c>
      <c r="AM273" s="217">
        <f t="shared" si="59"/>
        <v>29</v>
      </c>
      <c r="AN273" s="217">
        <f t="shared" si="59"/>
        <v>43</v>
      </c>
      <c r="AO273" s="217">
        <f t="shared" si="43"/>
        <v>27</v>
      </c>
      <c r="AP273" s="301">
        <f t="shared" si="59"/>
        <v>17</v>
      </c>
      <c r="AQ273" s="235">
        <f t="shared" si="59"/>
        <v>17</v>
      </c>
      <c r="AR273" s="218" t="s">
        <v>34</v>
      </c>
      <c r="AS273" s="197"/>
      <c r="AT273" s="175">
        <f t="shared" si="61"/>
        <v>25</v>
      </c>
      <c r="AU273" s="175" t="str">
        <f t="shared" si="33"/>
        <v>（中止）</v>
      </c>
      <c r="AV273" s="237">
        <v>200</v>
      </c>
      <c r="AW273" s="238">
        <v>450</v>
      </c>
      <c r="AX273" s="238">
        <f t="shared" si="62"/>
        <v>29900</v>
      </c>
      <c r="AY273" s="238">
        <v>430</v>
      </c>
      <c r="AZ273" s="238">
        <f t="shared" si="63"/>
        <v>29460</v>
      </c>
      <c r="BA273" s="238">
        <v>200</v>
      </c>
      <c r="BB273" s="238">
        <f t="shared" si="64"/>
        <v>24400</v>
      </c>
      <c r="BC273" s="238">
        <v>580</v>
      </c>
      <c r="BD273" s="238">
        <f t="shared" si="65"/>
        <v>32760</v>
      </c>
      <c r="BE273" s="238">
        <v>390</v>
      </c>
      <c r="BF273" s="238">
        <f t="shared" si="66"/>
        <v>28580</v>
      </c>
      <c r="BG273" s="238">
        <v>600</v>
      </c>
      <c r="BH273" s="238">
        <f t="shared" si="67"/>
        <v>33200</v>
      </c>
      <c r="BI273" s="238">
        <v>520</v>
      </c>
      <c r="BJ273" s="238">
        <f t="shared" si="68"/>
        <v>31440</v>
      </c>
      <c r="BK273" s="238">
        <v>290</v>
      </c>
      <c r="BL273" s="238">
        <f t="shared" si="69"/>
        <v>26380</v>
      </c>
      <c r="BM273" s="240">
        <f t="shared" si="41"/>
        <v>3460</v>
      </c>
      <c r="BN273" s="240">
        <f t="shared" si="41"/>
        <v>236120</v>
      </c>
    </row>
    <row r="274" spans="1:66" ht="56.25">
      <c r="A274" s="403">
        <f t="shared" si="23"/>
        <v>2014</v>
      </c>
      <c r="B274" s="217" t="s">
        <v>25</v>
      </c>
      <c r="C274" s="218">
        <f t="shared" si="71"/>
        <v>26</v>
      </c>
      <c r="D274" s="217" t="s">
        <v>1081</v>
      </c>
      <c r="E274" s="168" t="s">
        <v>1680</v>
      </c>
      <c r="F274" s="193">
        <f t="shared" si="56"/>
        <v>155</v>
      </c>
      <c r="G274" s="253">
        <f t="shared" si="21"/>
        <v>125</v>
      </c>
      <c r="H274" s="259">
        <f t="shared" si="60"/>
        <v>75</v>
      </c>
      <c r="I274" s="263">
        <f t="shared" si="29"/>
        <v>41</v>
      </c>
      <c r="J274" s="230" t="s">
        <v>77</v>
      </c>
      <c r="K274" s="263">
        <f t="shared" si="30"/>
        <v>41</v>
      </c>
      <c r="L274" s="235" t="str">
        <f t="shared" si="31"/>
        <v>小松賢吉</v>
      </c>
      <c r="M274" s="306" t="s">
        <v>28</v>
      </c>
      <c r="N274" s="263">
        <f t="shared" si="48"/>
        <v>23</v>
      </c>
      <c r="O274" s="195" t="str">
        <f t="shared" si="49"/>
        <v>神澤　誠</v>
      </c>
      <c r="P274" s="314" t="s">
        <v>1441</v>
      </c>
      <c r="Q274" s="253">
        <f t="shared" ref="Q274:Q293" si="74">Q273+1</f>
        <v>66</v>
      </c>
      <c r="R274" s="196" t="s">
        <v>1399</v>
      </c>
      <c r="S274" s="229" t="s">
        <v>85</v>
      </c>
      <c r="T274" s="197" t="s">
        <v>84</v>
      </c>
      <c r="U274" s="231"/>
      <c r="V274" s="263">
        <v>29</v>
      </c>
      <c r="W274" s="217">
        <f t="shared" si="22"/>
        <v>58</v>
      </c>
      <c r="X274" s="218" t="s">
        <v>88</v>
      </c>
      <c r="Y274" s="217">
        <f t="shared" si="73"/>
        <v>19</v>
      </c>
      <c r="Z274" s="217">
        <f t="shared" si="73"/>
        <v>20</v>
      </c>
      <c r="AA274" s="217">
        <f t="shared" si="70"/>
        <v>17</v>
      </c>
      <c r="AB274" s="301">
        <f t="shared" si="72"/>
        <v>37</v>
      </c>
      <c r="AC274" s="231"/>
      <c r="AD274" s="263">
        <f t="shared" si="26"/>
        <v>24</v>
      </c>
      <c r="AE274" s="217">
        <f t="shared" si="25"/>
        <v>46</v>
      </c>
      <c r="AF274" s="218" t="s">
        <v>98</v>
      </c>
      <c r="AG274" s="217">
        <f t="shared" si="50"/>
        <v>22</v>
      </c>
      <c r="AH274" s="301">
        <f t="shared" si="55"/>
        <v>17</v>
      </c>
      <c r="AI274" s="263"/>
      <c r="AJ274" s="217" t="s">
        <v>99</v>
      </c>
      <c r="AK274" s="195"/>
      <c r="AL274" s="263">
        <v>19</v>
      </c>
      <c r="AM274" s="217">
        <f t="shared" si="59"/>
        <v>30</v>
      </c>
      <c r="AN274" s="217">
        <f t="shared" si="59"/>
        <v>44</v>
      </c>
      <c r="AO274" s="217">
        <f t="shared" si="43"/>
        <v>28</v>
      </c>
      <c r="AP274" s="301">
        <f t="shared" si="59"/>
        <v>18</v>
      </c>
      <c r="AQ274" s="235">
        <f t="shared" si="59"/>
        <v>18</v>
      </c>
      <c r="AR274" s="218" t="s">
        <v>34</v>
      </c>
      <c r="AS274" s="197"/>
      <c r="AT274" s="175">
        <f t="shared" si="61"/>
        <v>26</v>
      </c>
      <c r="AU274" s="175" t="str">
        <f t="shared" si="33"/>
        <v>新羽町</v>
      </c>
      <c r="AV274" s="237">
        <v>200</v>
      </c>
      <c r="AW274" s="238">
        <v>450</v>
      </c>
      <c r="AX274" s="238">
        <f t="shared" si="62"/>
        <v>30350</v>
      </c>
      <c r="AY274" s="238">
        <v>430</v>
      </c>
      <c r="AZ274" s="238">
        <f t="shared" si="63"/>
        <v>29890</v>
      </c>
      <c r="BA274" s="238">
        <v>200</v>
      </c>
      <c r="BB274" s="238">
        <f t="shared" si="64"/>
        <v>24600</v>
      </c>
      <c r="BC274" s="238">
        <v>580</v>
      </c>
      <c r="BD274" s="238">
        <f t="shared" si="65"/>
        <v>33340</v>
      </c>
      <c r="BE274" s="238">
        <v>390</v>
      </c>
      <c r="BF274" s="238">
        <f t="shared" si="66"/>
        <v>28970</v>
      </c>
      <c r="BG274" s="238">
        <v>600</v>
      </c>
      <c r="BH274" s="238">
        <f t="shared" si="67"/>
        <v>33800</v>
      </c>
      <c r="BI274" s="238">
        <v>520</v>
      </c>
      <c r="BJ274" s="238">
        <f t="shared" si="68"/>
        <v>31960</v>
      </c>
      <c r="BK274" s="238">
        <v>290</v>
      </c>
      <c r="BL274" s="238">
        <f t="shared" si="69"/>
        <v>26670</v>
      </c>
      <c r="BM274" s="240">
        <f t="shared" si="41"/>
        <v>3460</v>
      </c>
      <c r="BN274" s="240">
        <f t="shared" si="41"/>
        <v>239580</v>
      </c>
    </row>
    <row r="275" spans="1:66" ht="78.75">
      <c r="A275" s="403">
        <f t="shared" si="23"/>
        <v>2015</v>
      </c>
      <c r="B275" s="217" t="s">
        <v>25</v>
      </c>
      <c r="C275" s="218">
        <f t="shared" si="71"/>
        <v>27</v>
      </c>
      <c r="D275" s="217" t="s">
        <v>1081</v>
      </c>
      <c r="E275" s="173" t="s">
        <v>1672</v>
      </c>
      <c r="F275" s="193">
        <f t="shared" si="56"/>
        <v>156</v>
      </c>
      <c r="G275" s="253">
        <f t="shared" si="21"/>
        <v>126</v>
      </c>
      <c r="H275" s="259">
        <f t="shared" si="60"/>
        <v>76</v>
      </c>
      <c r="I275" s="263">
        <f t="shared" si="29"/>
        <v>42</v>
      </c>
      <c r="J275" s="230" t="s">
        <v>77</v>
      </c>
      <c r="K275" s="263">
        <f t="shared" si="30"/>
        <v>42</v>
      </c>
      <c r="L275" s="235" t="str">
        <f t="shared" si="31"/>
        <v>小松賢吉</v>
      </c>
      <c r="M275" s="306" t="s">
        <v>28</v>
      </c>
      <c r="N275" s="263">
        <f t="shared" si="48"/>
        <v>24</v>
      </c>
      <c r="O275" s="195" t="str">
        <f t="shared" si="49"/>
        <v>神澤　誠</v>
      </c>
      <c r="P275" s="314" t="s">
        <v>1442</v>
      </c>
      <c r="Q275" s="253">
        <f t="shared" si="74"/>
        <v>67</v>
      </c>
      <c r="R275" s="196" t="s">
        <v>1399</v>
      </c>
      <c r="S275" s="229" t="s">
        <v>85</v>
      </c>
      <c r="T275" s="197" t="s">
        <v>84</v>
      </c>
      <c r="U275" s="231"/>
      <c r="V275" s="263">
        <v>30</v>
      </c>
      <c r="W275" s="217">
        <f t="shared" si="22"/>
        <v>59</v>
      </c>
      <c r="X275" s="218" t="s">
        <v>88</v>
      </c>
      <c r="Y275" s="217">
        <f t="shared" si="73"/>
        <v>20</v>
      </c>
      <c r="Z275" s="217">
        <f t="shared" si="73"/>
        <v>21</v>
      </c>
      <c r="AA275" s="217">
        <f t="shared" si="70"/>
        <v>18</v>
      </c>
      <c r="AB275" s="301">
        <f t="shared" si="72"/>
        <v>38</v>
      </c>
      <c r="AC275" s="231"/>
      <c r="AD275" s="263">
        <f t="shared" si="26"/>
        <v>24</v>
      </c>
      <c r="AE275" s="217">
        <f t="shared" si="25"/>
        <v>47</v>
      </c>
      <c r="AF275" s="218" t="s">
        <v>98</v>
      </c>
      <c r="AG275" s="217">
        <f t="shared" si="50"/>
        <v>23</v>
      </c>
      <c r="AH275" s="301">
        <f t="shared" si="55"/>
        <v>18</v>
      </c>
      <c r="AI275" s="263"/>
      <c r="AJ275" s="217" t="s">
        <v>99</v>
      </c>
      <c r="AK275" s="195"/>
      <c r="AL275" s="263">
        <f t="shared" ref="AL275:AM290" si="75">AL274+1</f>
        <v>20</v>
      </c>
      <c r="AM275" s="217">
        <f t="shared" si="59"/>
        <v>31</v>
      </c>
      <c r="AN275" s="242" t="s">
        <v>950</v>
      </c>
      <c r="AO275" s="217">
        <f t="shared" si="43"/>
        <v>29</v>
      </c>
      <c r="AP275" s="301">
        <v>19</v>
      </c>
      <c r="AQ275" s="235">
        <f t="shared" si="59"/>
        <v>19</v>
      </c>
      <c r="AR275" s="218" t="s">
        <v>34</v>
      </c>
      <c r="AS275" s="197"/>
      <c r="AT275" s="175">
        <f t="shared" si="61"/>
        <v>27</v>
      </c>
      <c r="AU275" s="175" t="str">
        <f t="shared" si="33"/>
        <v>新羽町</v>
      </c>
      <c r="AV275" s="237">
        <v>200</v>
      </c>
      <c r="AW275" s="238">
        <v>450</v>
      </c>
      <c r="AX275" s="238">
        <f t="shared" si="62"/>
        <v>30800</v>
      </c>
      <c r="AY275" s="238">
        <v>430</v>
      </c>
      <c r="AZ275" s="238">
        <f t="shared" si="63"/>
        <v>30320</v>
      </c>
      <c r="BA275" s="238">
        <v>200</v>
      </c>
      <c r="BB275" s="238">
        <f t="shared" si="64"/>
        <v>24800</v>
      </c>
      <c r="BC275" s="238">
        <v>580</v>
      </c>
      <c r="BD275" s="238">
        <f t="shared" si="65"/>
        <v>33920</v>
      </c>
      <c r="BE275" s="238">
        <v>390</v>
      </c>
      <c r="BF275" s="238">
        <f t="shared" si="66"/>
        <v>29360</v>
      </c>
      <c r="BG275" s="238">
        <v>600</v>
      </c>
      <c r="BH275" s="238">
        <f t="shared" si="67"/>
        <v>34400</v>
      </c>
      <c r="BI275" s="238">
        <v>520</v>
      </c>
      <c r="BJ275" s="238">
        <f t="shared" si="68"/>
        <v>32480</v>
      </c>
      <c r="BK275" s="238">
        <v>290</v>
      </c>
      <c r="BL275" s="238">
        <f t="shared" si="69"/>
        <v>26960</v>
      </c>
      <c r="BM275" s="240">
        <f t="shared" si="41"/>
        <v>3460</v>
      </c>
      <c r="BN275" s="240">
        <f t="shared" si="41"/>
        <v>243040</v>
      </c>
    </row>
    <row r="276" spans="1:66" ht="112.5">
      <c r="A276" s="403">
        <f t="shared" si="23"/>
        <v>2016</v>
      </c>
      <c r="B276" s="217" t="s">
        <v>25</v>
      </c>
      <c r="C276" s="218">
        <f t="shared" si="71"/>
        <v>28</v>
      </c>
      <c r="D276" s="217" t="s">
        <v>1081</v>
      </c>
      <c r="E276" s="168" t="s">
        <v>1673</v>
      </c>
      <c r="F276" s="193">
        <f t="shared" si="56"/>
        <v>157</v>
      </c>
      <c r="G276" s="253">
        <f t="shared" si="21"/>
        <v>127</v>
      </c>
      <c r="H276" s="259">
        <f t="shared" si="60"/>
        <v>77</v>
      </c>
      <c r="I276" s="263">
        <f t="shared" si="29"/>
        <v>43</v>
      </c>
      <c r="J276" s="230" t="s">
        <v>77</v>
      </c>
      <c r="K276" s="263">
        <f t="shared" si="30"/>
        <v>43</v>
      </c>
      <c r="L276" s="235" t="str">
        <f t="shared" si="31"/>
        <v>小松賢吉</v>
      </c>
      <c r="M276" s="306" t="s">
        <v>28</v>
      </c>
      <c r="N276" s="263">
        <f t="shared" si="48"/>
        <v>25</v>
      </c>
      <c r="O276" s="195" t="str">
        <f t="shared" si="49"/>
        <v>神澤　誠</v>
      </c>
      <c r="P276" s="314" t="s">
        <v>1443</v>
      </c>
      <c r="Q276" s="253">
        <f t="shared" si="74"/>
        <v>68</v>
      </c>
      <c r="R276" s="196" t="s">
        <v>1396</v>
      </c>
      <c r="S276" s="229" t="s">
        <v>84</v>
      </c>
      <c r="T276" s="197" t="s">
        <v>86</v>
      </c>
      <c r="U276" s="231"/>
      <c r="V276" s="263">
        <v>30</v>
      </c>
      <c r="W276" s="217">
        <f>W275+1</f>
        <v>60</v>
      </c>
      <c r="X276" s="218" t="s">
        <v>88</v>
      </c>
      <c r="Y276" s="217">
        <f t="shared" si="73"/>
        <v>21</v>
      </c>
      <c r="Z276" s="217">
        <f t="shared" si="73"/>
        <v>22</v>
      </c>
      <c r="AA276" s="217">
        <f t="shared" si="70"/>
        <v>19</v>
      </c>
      <c r="AB276" s="301">
        <f t="shared" si="72"/>
        <v>39</v>
      </c>
      <c r="AC276" s="231"/>
      <c r="AD276" s="263">
        <f t="shared" si="26"/>
        <v>25</v>
      </c>
      <c r="AE276" s="217">
        <f t="shared" si="25"/>
        <v>48</v>
      </c>
      <c r="AF276" s="218" t="s">
        <v>98</v>
      </c>
      <c r="AG276" s="217">
        <f t="shared" si="50"/>
        <v>24</v>
      </c>
      <c r="AH276" s="301">
        <f t="shared" si="55"/>
        <v>19</v>
      </c>
      <c r="AI276" s="263"/>
      <c r="AJ276" s="217" t="s">
        <v>99</v>
      </c>
      <c r="AK276" s="195"/>
      <c r="AL276" s="263">
        <f t="shared" si="75"/>
        <v>21</v>
      </c>
      <c r="AM276" s="217">
        <f t="shared" si="59"/>
        <v>32</v>
      </c>
      <c r="AN276" s="242" t="s">
        <v>950</v>
      </c>
      <c r="AO276" s="217">
        <f t="shared" si="43"/>
        <v>30</v>
      </c>
      <c r="AP276" s="301">
        <f t="shared" si="59"/>
        <v>20</v>
      </c>
      <c r="AQ276" s="235">
        <f t="shared" si="59"/>
        <v>20</v>
      </c>
      <c r="AR276" s="218" t="s">
        <v>34</v>
      </c>
      <c r="AS276" s="197"/>
      <c r="AT276" s="175">
        <f t="shared" si="61"/>
        <v>28</v>
      </c>
      <c r="AU276" s="175" t="str">
        <f t="shared" si="33"/>
        <v>新羽町</v>
      </c>
      <c r="AV276" s="237">
        <v>200</v>
      </c>
      <c r="AW276" s="238">
        <v>450</v>
      </c>
      <c r="AX276" s="238">
        <f t="shared" si="62"/>
        <v>31250</v>
      </c>
      <c r="AY276" s="238">
        <v>430</v>
      </c>
      <c r="AZ276" s="238">
        <f t="shared" si="63"/>
        <v>30750</v>
      </c>
      <c r="BA276" s="238">
        <v>200</v>
      </c>
      <c r="BB276" s="238">
        <f t="shared" si="64"/>
        <v>25000</v>
      </c>
      <c r="BC276" s="238">
        <v>580</v>
      </c>
      <c r="BD276" s="238">
        <f t="shared" si="65"/>
        <v>34500</v>
      </c>
      <c r="BE276" s="238">
        <v>390</v>
      </c>
      <c r="BF276" s="238">
        <f t="shared" si="66"/>
        <v>29750</v>
      </c>
      <c r="BG276" s="238">
        <v>600</v>
      </c>
      <c r="BH276" s="238">
        <f t="shared" si="67"/>
        <v>35000</v>
      </c>
      <c r="BI276" s="238">
        <v>520</v>
      </c>
      <c r="BJ276" s="238">
        <f t="shared" si="68"/>
        <v>33000</v>
      </c>
      <c r="BK276" s="238">
        <v>290</v>
      </c>
      <c r="BL276" s="238">
        <f t="shared" si="69"/>
        <v>27250</v>
      </c>
      <c r="BM276" s="240">
        <f t="shared" si="41"/>
        <v>3460</v>
      </c>
      <c r="BN276" s="240">
        <f t="shared" si="41"/>
        <v>246500</v>
      </c>
    </row>
    <row r="277" spans="1:66" ht="45">
      <c r="A277" s="403">
        <f t="shared" si="23"/>
        <v>2017</v>
      </c>
      <c r="B277" s="217" t="s">
        <v>25</v>
      </c>
      <c r="C277" s="218">
        <f t="shared" si="71"/>
        <v>29</v>
      </c>
      <c r="D277" s="217" t="s">
        <v>1081</v>
      </c>
      <c r="E277" s="171" t="s">
        <v>1474</v>
      </c>
      <c r="F277" s="193">
        <f t="shared" si="56"/>
        <v>158</v>
      </c>
      <c r="G277" s="253">
        <f t="shared" si="21"/>
        <v>128</v>
      </c>
      <c r="H277" s="259">
        <f t="shared" si="60"/>
        <v>78</v>
      </c>
      <c r="I277" s="263">
        <f t="shared" si="29"/>
        <v>44</v>
      </c>
      <c r="J277" s="230" t="s">
        <v>77</v>
      </c>
      <c r="K277" s="263">
        <f t="shared" si="30"/>
        <v>44</v>
      </c>
      <c r="L277" s="235" t="str">
        <f t="shared" si="31"/>
        <v>小松賢吉</v>
      </c>
      <c r="M277" s="306" t="s">
        <v>1476</v>
      </c>
      <c r="N277" s="263">
        <f t="shared" si="48"/>
        <v>26</v>
      </c>
      <c r="O277" s="195" t="str">
        <f t="shared" si="49"/>
        <v>神澤　誠</v>
      </c>
      <c r="P277" s="314" t="s">
        <v>1444</v>
      </c>
      <c r="Q277" s="253">
        <f t="shared" si="74"/>
        <v>69</v>
      </c>
      <c r="R277" s="196" t="s">
        <v>1396</v>
      </c>
      <c r="S277" s="229" t="s">
        <v>84</v>
      </c>
      <c r="T277" s="197" t="s">
        <v>86</v>
      </c>
      <c r="U277" s="231"/>
      <c r="V277" s="263">
        <v>31</v>
      </c>
      <c r="W277" s="217">
        <f t="shared" ref="W277:W293" si="76">W276+1</f>
        <v>61</v>
      </c>
      <c r="X277" s="218" t="s">
        <v>87</v>
      </c>
      <c r="Y277" s="217">
        <f t="shared" ref="Y277:Z280" si="77">Y276+1</f>
        <v>22</v>
      </c>
      <c r="Z277" s="217">
        <f t="shared" si="77"/>
        <v>23</v>
      </c>
      <c r="AA277" s="217">
        <f t="shared" si="70"/>
        <v>20</v>
      </c>
      <c r="AB277" s="301">
        <f t="shared" si="72"/>
        <v>40</v>
      </c>
      <c r="AC277" s="231"/>
      <c r="AD277" s="263">
        <f t="shared" si="26"/>
        <v>25</v>
      </c>
      <c r="AE277" s="217">
        <f t="shared" si="25"/>
        <v>49</v>
      </c>
      <c r="AF277" s="218" t="s">
        <v>98</v>
      </c>
      <c r="AG277" s="217">
        <f t="shared" si="50"/>
        <v>25</v>
      </c>
      <c r="AH277" s="301">
        <f t="shared" si="55"/>
        <v>20</v>
      </c>
      <c r="AI277" s="263"/>
      <c r="AJ277" s="217" t="s">
        <v>99</v>
      </c>
      <c r="AK277" s="195"/>
      <c r="AL277" s="263">
        <f t="shared" si="75"/>
        <v>22</v>
      </c>
      <c r="AM277" s="217">
        <f t="shared" ref="AM277:AM280" si="78">AM276+1</f>
        <v>33</v>
      </c>
      <c r="AN277" s="242" t="s">
        <v>950</v>
      </c>
      <c r="AO277" s="217">
        <f t="shared" si="43"/>
        <v>31</v>
      </c>
      <c r="AP277" s="301">
        <f>AP276+1</f>
        <v>21</v>
      </c>
      <c r="AQ277" s="235">
        <f t="shared" si="59"/>
        <v>21</v>
      </c>
      <c r="AR277" s="218"/>
      <c r="AS277" s="197"/>
      <c r="AT277" s="175">
        <f t="shared" si="61"/>
        <v>29</v>
      </c>
      <c r="AU277" s="175" t="str">
        <f t="shared" si="33"/>
        <v>（中止）</v>
      </c>
      <c r="AV277" s="237">
        <v>200</v>
      </c>
      <c r="AW277" s="238">
        <v>450</v>
      </c>
      <c r="AX277" s="238">
        <f t="shared" si="62"/>
        <v>31700</v>
      </c>
      <c r="AY277" s="238">
        <v>430</v>
      </c>
      <c r="AZ277" s="238">
        <f t="shared" si="63"/>
        <v>31180</v>
      </c>
      <c r="BA277" s="238">
        <v>200</v>
      </c>
      <c r="BB277" s="238">
        <f t="shared" si="64"/>
        <v>25200</v>
      </c>
      <c r="BC277" s="238">
        <v>580</v>
      </c>
      <c r="BD277" s="238">
        <f t="shared" si="65"/>
        <v>35080</v>
      </c>
      <c r="BE277" s="238">
        <v>390</v>
      </c>
      <c r="BF277" s="238">
        <f t="shared" si="66"/>
        <v>30140</v>
      </c>
      <c r="BG277" s="238">
        <v>600</v>
      </c>
      <c r="BH277" s="238">
        <f t="shared" si="67"/>
        <v>35600</v>
      </c>
      <c r="BI277" s="238">
        <v>520</v>
      </c>
      <c r="BJ277" s="238">
        <f t="shared" si="68"/>
        <v>33520</v>
      </c>
      <c r="BK277" s="238">
        <v>290</v>
      </c>
      <c r="BL277" s="238">
        <f t="shared" si="69"/>
        <v>27540</v>
      </c>
      <c r="BM277" s="240">
        <f t="shared" si="41"/>
        <v>3460</v>
      </c>
      <c r="BN277" s="240">
        <f t="shared" si="41"/>
        <v>249960</v>
      </c>
    </row>
    <row r="278" spans="1:66" ht="90">
      <c r="A278" s="403">
        <f t="shared" si="23"/>
        <v>2018</v>
      </c>
      <c r="B278" s="217" t="s">
        <v>25</v>
      </c>
      <c r="C278" s="218">
        <f t="shared" si="71"/>
        <v>30</v>
      </c>
      <c r="D278" s="217" t="s">
        <v>1081</v>
      </c>
      <c r="E278" s="168" t="s">
        <v>1706</v>
      </c>
      <c r="F278" s="193">
        <f t="shared" si="56"/>
        <v>159</v>
      </c>
      <c r="G278" s="253">
        <f t="shared" si="21"/>
        <v>129</v>
      </c>
      <c r="H278" s="259">
        <f t="shared" si="60"/>
        <v>79</v>
      </c>
      <c r="I278" s="263">
        <f t="shared" si="29"/>
        <v>45</v>
      </c>
      <c r="J278" s="230" t="s">
        <v>84</v>
      </c>
      <c r="K278" s="263">
        <f t="shared" si="30"/>
        <v>45</v>
      </c>
      <c r="L278" s="235" t="str">
        <f t="shared" si="31"/>
        <v>小松賢吉</v>
      </c>
      <c r="M278" s="306" t="s">
        <v>890</v>
      </c>
      <c r="N278" s="263">
        <f t="shared" si="48"/>
        <v>27</v>
      </c>
      <c r="O278" s="195" t="str">
        <f t="shared" si="49"/>
        <v>神澤　誠</v>
      </c>
      <c r="P278" s="314" t="s">
        <v>1445</v>
      </c>
      <c r="Q278" s="253">
        <f t="shared" si="74"/>
        <v>70</v>
      </c>
      <c r="R278" s="196" t="s">
        <v>1397</v>
      </c>
      <c r="S278" s="229" t="s">
        <v>84</v>
      </c>
      <c r="T278" s="197" t="s">
        <v>86</v>
      </c>
      <c r="U278" s="231"/>
      <c r="V278" s="263">
        <v>31</v>
      </c>
      <c r="W278" s="217">
        <f t="shared" si="76"/>
        <v>62</v>
      </c>
      <c r="X278" s="218" t="s">
        <v>87</v>
      </c>
      <c r="Y278" s="217">
        <f t="shared" si="77"/>
        <v>23</v>
      </c>
      <c r="Z278" s="217">
        <f t="shared" si="77"/>
        <v>24</v>
      </c>
      <c r="AA278" s="217">
        <f t="shared" si="70"/>
        <v>21</v>
      </c>
      <c r="AB278" s="301">
        <f t="shared" si="72"/>
        <v>41</v>
      </c>
      <c r="AC278" s="231"/>
      <c r="AD278" s="263">
        <f t="shared" si="26"/>
        <v>26</v>
      </c>
      <c r="AE278" s="217">
        <f t="shared" si="25"/>
        <v>50</v>
      </c>
      <c r="AF278" s="218" t="s">
        <v>98</v>
      </c>
      <c r="AG278" s="217">
        <f t="shared" si="50"/>
        <v>26</v>
      </c>
      <c r="AH278" s="301">
        <f t="shared" si="55"/>
        <v>21</v>
      </c>
      <c r="AI278" s="263"/>
      <c r="AJ278" s="217" t="s">
        <v>99</v>
      </c>
      <c r="AK278" s="195"/>
      <c r="AL278" s="263">
        <f t="shared" si="75"/>
        <v>23</v>
      </c>
      <c r="AM278" s="217">
        <f t="shared" si="78"/>
        <v>34</v>
      </c>
      <c r="AN278" s="242" t="s">
        <v>950</v>
      </c>
      <c r="AO278" s="217">
        <f t="shared" si="43"/>
        <v>32</v>
      </c>
      <c r="AP278" s="301">
        <f>AP277+1</f>
        <v>22</v>
      </c>
      <c r="AQ278" s="235">
        <f>AQ277+1</f>
        <v>22</v>
      </c>
      <c r="AR278" s="218"/>
      <c r="AS278" s="197"/>
      <c r="AT278" s="175">
        <f t="shared" si="61"/>
        <v>30</v>
      </c>
      <c r="AU278" s="175" t="str">
        <f t="shared" si="33"/>
        <v>新羽町</v>
      </c>
      <c r="AV278" s="237">
        <v>200</v>
      </c>
      <c r="AW278" s="238">
        <v>450</v>
      </c>
      <c r="AX278" s="238">
        <f t="shared" si="62"/>
        <v>32150</v>
      </c>
      <c r="AY278" s="238">
        <v>430</v>
      </c>
      <c r="AZ278" s="238">
        <f t="shared" si="63"/>
        <v>31610</v>
      </c>
      <c r="BA278" s="238">
        <v>200</v>
      </c>
      <c r="BB278" s="238">
        <f t="shared" si="64"/>
        <v>25400</v>
      </c>
      <c r="BC278" s="238">
        <v>580</v>
      </c>
      <c r="BD278" s="238">
        <f t="shared" si="65"/>
        <v>35660</v>
      </c>
      <c r="BE278" s="238">
        <v>390</v>
      </c>
      <c r="BF278" s="238">
        <f t="shared" si="66"/>
        <v>30530</v>
      </c>
      <c r="BG278" s="238">
        <v>600</v>
      </c>
      <c r="BH278" s="238">
        <f t="shared" si="67"/>
        <v>36200</v>
      </c>
      <c r="BI278" s="238">
        <v>520</v>
      </c>
      <c r="BJ278" s="238">
        <f t="shared" si="68"/>
        <v>34040</v>
      </c>
      <c r="BK278" s="238">
        <v>290</v>
      </c>
      <c r="BL278" s="238">
        <f t="shared" si="69"/>
        <v>27830</v>
      </c>
      <c r="BM278" s="240">
        <f t="shared" si="41"/>
        <v>3460</v>
      </c>
      <c r="BN278" s="240">
        <f t="shared" si="41"/>
        <v>253420</v>
      </c>
    </row>
    <row r="279" spans="1:66" ht="112.5">
      <c r="A279" s="403">
        <f t="shared" si="23"/>
        <v>2019</v>
      </c>
      <c r="B279" s="217" t="s">
        <v>25</v>
      </c>
      <c r="C279" s="218">
        <v>31</v>
      </c>
      <c r="D279" s="217" t="s">
        <v>1081</v>
      </c>
      <c r="E279" s="171" t="s">
        <v>1707</v>
      </c>
      <c r="F279" s="193">
        <f t="shared" si="56"/>
        <v>160</v>
      </c>
      <c r="G279" s="253">
        <f t="shared" ref="G279:G293" si="79">G278+1</f>
        <v>130</v>
      </c>
      <c r="H279" s="259">
        <f t="shared" si="60"/>
        <v>80</v>
      </c>
      <c r="I279" s="263">
        <f t="shared" si="29"/>
        <v>46</v>
      </c>
      <c r="J279" s="230" t="s">
        <v>893</v>
      </c>
      <c r="K279" s="263">
        <f t="shared" si="30"/>
        <v>46</v>
      </c>
      <c r="L279" s="235" t="str">
        <f t="shared" si="31"/>
        <v>小松賢吉</v>
      </c>
      <c r="M279" s="306" t="s">
        <v>891</v>
      </c>
      <c r="N279" s="263">
        <f t="shared" si="48"/>
        <v>28</v>
      </c>
      <c r="O279" s="195" t="s">
        <v>892</v>
      </c>
      <c r="P279" s="314" t="s">
        <v>1446</v>
      </c>
      <c r="Q279" s="253">
        <f t="shared" si="74"/>
        <v>71</v>
      </c>
      <c r="R279" s="196" t="s">
        <v>1397</v>
      </c>
      <c r="S279" s="229" t="s">
        <v>893</v>
      </c>
      <c r="T279" s="197" t="s">
        <v>894</v>
      </c>
      <c r="U279" s="231"/>
      <c r="V279" s="263">
        <v>32</v>
      </c>
      <c r="W279" s="217">
        <f t="shared" si="76"/>
        <v>63</v>
      </c>
      <c r="X279" s="218" t="s">
        <v>892</v>
      </c>
      <c r="Y279" s="217">
        <f t="shared" si="77"/>
        <v>24</v>
      </c>
      <c r="Z279" s="217">
        <f t="shared" si="77"/>
        <v>25</v>
      </c>
      <c r="AA279" s="217">
        <f t="shared" si="70"/>
        <v>22</v>
      </c>
      <c r="AB279" s="301">
        <f t="shared" si="72"/>
        <v>42</v>
      </c>
      <c r="AC279" s="231"/>
      <c r="AD279" s="263">
        <f t="shared" si="26"/>
        <v>26</v>
      </c>
      <c r="AE279" s="217">
        <f t="shared" si="25"/>
        <v>51</v>
      </c>
      <c r="AF279" s="218" t="s">
        <v>98</v>
      </c>
      <c r="AG279" s="217">
        <f t="shared" si="50"/>
        <v>27</v>
      </c>
      <c r="AH279" s="301">
        <f t="shared" si="55"/>
        <v>22</v>
      </c>
      <c r="AI279" s="263"/>
      <c r="AJ279" s="242" t="s">
        <v>949</v>
      </c>
      <c r="AK279" s="195"/>
      <c r="AL279" s="263">
        <f t="shared" si="75"/>
        <v>24</v>
      </c>
      <c r="AM279" s="217">
        <f t="shared" si="78"/>
        <v>35</v>
      </c>
      <c r="AN279" s="242" t="s">
        <v>950</v>
      </c>
      <c r="AO279" s="217">
        <f t="shared" si="43"/>
        <v>33</v>
      </c>
      <c r="AP279" s="301">
        <f>AP278+1</f>
        <v>23</v>
      </c>
      <c r="AQ279" s="235">
        <f>AQ278+1</f>
        <v>23</v>
      </c>
      <c r="AR279" s="218"/>
      <c r="AS279" s="197"/>
      <c r="AT279" s="175">
        <f t="shared" si="61"/>
        <v>31</v>
      </c>
      <c r="AU279" s="175" t="str">
        <f t="shared" si="33"/>
        <v>中央</v>
      </c>
      <c r="AV279" s="237">
        <v>200</v>
      </c>
      <c r="AW279" s="238">
        <v>450</v>
      </c>
      <c r="AX279" s="238">
        <f t="shared" si="62"/>
        <v>32600</v>
      </c>
      <c r="AY279" s="238">
        <v>430</v>
      </c>
      <c r="AZ279" s="238">
        <f t="shared" si="63"/>
        <v>32040</v>
      </c>
      <c r="BA279" s="238">
        <v>200</v>
      </c>
      <c r="BB279" s="238">
        <f t="shared" si="64"/>
        <v>25600</v>
      </c>
      <c r="BC279" s="238">
        <v>580</v>
      </c>
      <c r="BD279" s="238">
        <f t="shared" si="65"/>
        <v>36240</v>
      </c>
      <c r="BE279" s="238">
        <v>390</v>
      </c>
      <c r="BF279" s="238">
        <f t="shared" si="66"/>
        <v>30920</v>
      </c>
      <c r="BG279" s="238">
        <v>600</v>
      </c>
      <c r="BH279" s="238">
        <f t="shared" si="67"/>
        <v>36800</v>
      </c>
      <c r="BI279" s="238">
        <v>520</v>
      </c>
      <c r="BJ279" s="238">
        <f t="shared" si="68"/>
        <v>34560</v>
      </c>
      <c r="BK279" s="238">
        <v>290</v>
      </c>
      <c r="BL279" s="238">
        <f t="shared" si="69"/>
        <v>28120</v>
      </c>
      <c r="BM279" s="240">
        <f t="shared" si="41"/>
        <v>3460</v>
      </c>
      <c r="BN279" s="240">
        <f t="shared" si="41"/>
        <v>256880</v>
      </c>
    </row>
    <row r="280" spans="1:66" ht="78.75">
      <c r="A280" s="403">
        <f t="shared" si="23"/>
        <v>2020</v>
      </c>
      <c r="B280" s="217" t="s">
        <v>951</v>
      </c>
      <c r="C280" s="218">
        <v>2</v>
      </c>
      <c r="D280" s="217" t="s">
        <v>1081</v>
      </c>
      <c r="E280" s="168" t="s">
        <v>1711</v>
      </c>
      <c r="F280" s="193">
        <f t="shared" si="56"/>
        <v>161</v>
      </c>
      <c r="G280" s="253">
        <f t="shared" si="79"/>
        <v>131</v>
      </c>
      <c r="H280" s="259">
        <f t="shared" si="60"/>
        <v>81</v>
      </c>
      <c r="I280" s="263">
        <f t="shared" si="29"/>
        <v>47</v>
      </c>
      <c r="J280" s="230" t="s">
        <v>893</v>
      </c>
      <c r="K280" s="263">
        <f t="shared" si="30"/>
        <v>47</v>
      </c>
      <c r="L280" s="235" t="str">
        <f t="shared" si="31"/>
        <v>小松賢吉</v>
      </c>
      <c r="M280" s="306" t="s">
        <v>1476</v>
      </c>
      <c r="N280" s="263" t="s">
        <v>882</v>
      </c>
      <c r="O280" s="317" t="s">
        <v>1074</v>
      </c>
      <c r="P280" s="314" t="s">
        <v>1485</v>
      </c>
      <c r="Q280" s="253">
        <f t="shared" si="74"/>
        <v>72</v>
      </c>
      <c r="R280" s="196" t="s">
        <v>1395</v>
      </c>
      <c r="S280" s="229" t="s">
        <v>893</v>
      </c>
      <c r="T280" s="197" t="s">
        <v>894</v>
      </c>
      <c r="U280" s="231"/>
      <c r="V280" s="263">
        <v>32</v>
      </c>
      <c r="W280" s="217">
        <f t="shared" si="76"/>
        <v>64</v>
      </c>
      <c r="X280" s="218" t="s">
        <v>892</v>
      </c>
      <c r="Y280" s="217" t="s">
        <v>1001</v>
      </c>
      <c r="Z280" s="217">
        <f t="shared" si="77"/>
        <v>26</v>
      </c>
      <c r="AA280" s="217">
        <f t="shared" si="70"/>
        <v>23</v>
      </c>
      <c r="AB280" s="301" t="s">
        <v>1001</v>
      </c>
      <c r="AC280" s="231"/>
      <c r="AD280" s="263">
        <v>27</v>
      </c>
      <c r="AE280" s="217">
        <f t="shared" si="25"/>
        <v>52</v>
      </c>
      <c r="AF280" s="218" t="s">
        <v>98</v>
      </c>
      <c r="AG280" s="217" t="s">
        <v>1001</v>
      </c>
      <c r="AH280" s="301" t="s">
        <v>1001</v>
      </c>
      <c r="AI280" s="263"/>
      <c r="AJ280" s="242" t="s">
        <v>950</v>
      </c>
      <c r="AK280" s="195"/>
      <c r="AL280" s="263">
        <f t="shared" si="75"/>
        <v>25</v>
      </c>
      <c r="AM280" s="217">
        <f t="shared" si="78"/>
        <v>36</v>
      </c>
      <c r="AN280" s="242" t="s">
        <v>950</v>
      </c>
      <c r="AO280" s="217">
        <f t="shared" ref="AO280:AP284" si="80">AO279+1</f>
        <v>34</v>
      </c>
      <c r="AP280" s="301">
        <f>AP279+1</f>
        <v>24</v>
      </c>
      <c r="AQ280" s="235">
        <f>AQ279+1</f>
        <v>24</v>
      </c>
      <c r="AR280" s="218"/>
      <c r="AS280" s="197" t="s">
        <v>1013</v>
      </c>
      <c r="AT280" s="175">
        <f t="shared" si="61"/>
        <v>32</v>
      </c>
      <c r="AW280" s="238"/>
      <c r="AX280" s="238"/>
      <c r="AY280" s="238"/>
      <c r="AZ280" s="238"/>
      <c r="BA280" s="238"/>
      <c r="BB280" s="238"/>
      <c r="BC280" s="238"/>
      <c r="BD280" s="238"/>
      <c r="BE280" s="238"/>
      <c r="BF280" s="238"/>
      <c r="BG280" s="238"/>
      <c r="BH280" s="238"/>
      <c r="BI280" s="238"/>
      <c r="BJ280" s="238"/>
      <c r="BK280" s="238"/>
    </row>
    <row r="281" spans="1:66" ht="135">
      <c r="A281" s="403">
        <f t="shared" si="23"/>
        <v>2021</v>
      </c>
      <c r="B281" s="217" t="s">
        <v>951</v>
      </c>
      <c r="C281" s="218">
        <f t="shared" si="71"/>
        <v>3</v>
      </c>
      <c r="D281" s="217" t="s">
        <v>1081</v>
      </c>
      <c r="E281" s="171" t="s">
        <v>1710</v>
      </c>
      <c r="F281" s="193">
        <f t="shared" si="56"/>
        <v>162</v>
      </c>
      <c r="G281" s="253">
        <f t="shared" si="79"/>
        <v>132</v>
      </c>
      <c r="H281" s="259">
        <f t="shared" si="60"/>
        <v>82</v>
      </c>
      <c r="I281" s="263">
        <f t="shared" si="29"/>
        <v>48</v>
      </c>
      <c r="J281" s="230" t="s">
        <v>1002</v>
      </c>
      <c r="K281" s="263">
        <f t="shared" si="30"/>
        <v>48</v>
      </c>
      <c r="L281" s="235" t="str">
        <f t="shared" si="31"/>
        <v>小松賢吉</v>
      </c>
      <c r="M281" s="306" t="s">
        <v>1476</v>
      </c>
      <c r="N281" s="263" t="s">
        <v>882</v>
      </c>
      <c r="O281" s="317" t="s">
        <v>1074</v>
      </c>
      <c r="P281" s="314" t="s">
        <v>1486</v>
      </c>
      <c r="Q281" s="253">
        <f t="shared" si="74"/>
        <v>73</v>
      </c>
      <c r="R281" s="196" t="s">
        <v>1395</v>
      </c>
      <c r="S281" s="229" t="s">
        <v>894</v>
      </c>
      <c r="T281" s="197" t="s">
        <v>1003</v>
      </c>
      <c r="U281" s="231"/>
      <c r="V281" s="263">
        <v>33</v>
      </c>
      <c r="W281" s="217">
        <f t="shared" si="76"/>
        <v>65</v>
      </c>
      <c r="X281" s="218" t="s">
        <v>892</v>
      </c>
      <c r="Y281" s="217" t="s">
        <v>1001</v>
      </c>
      <c r="Z281" s="217">
        <f>Z280+1</f>
        <v>27</v>
      </c>
      <c r="AA281" s="217">
        <f t="shared" si="70"/>
        <v>24</v>
      </c>
      <c r="AB281" s="301" t="s">
        <v>1001</v>
      </c>
      <c r="AC281" s="231"/>
      <c r="AD281" s="263">
        <v>27</v>
      </c>
      <c r="AE281" s="217">
        <f t="shared" si="25"/>
        <v>53</v>
      </c>
      <c r="AF281" s="218" t="s">
        <v>98</v>
      </c>
      <c r="AG281" s="217" t="s">
        <v>1001</v>
      </c>
      <c r="AH281" s="301" t="s">
        <v>1001</v>
      </c>
      <c r="AI281" s="263"/>
      <c r="AJ281" s="242" t="s">
        <v>950</v>
      </c>
      <c r="AK281" s="195"/>
      <c r="AL281" s="263">
        <f t="shared" si="75"/>
        <v>26</v>
      </c>
      <c r="AM281" s="217">
        <f>AM280+1</f>
        <v>37</v>
      </c>
      <c r="AN281" s="242" t="s">
        <v>950</v>
      </c>
      <c r="AO281" s="217">
        <f t="shared" si="80"/>
        <v>35</v>
      </c>
      <c r="AP281" s="301">
        <f t="shared" si="80"/>
        <v>25</v>
      </c>
      <c r="AQ281" s="235"/>
      <c r="AR281" s="218"/>
      <c r="AS281" s="197" t="s">
        <v>1013</v>
      </c>
      <c r="AT281" s="175">
        <f t="shared" si="61"/>
        <v>33</v>
      </c>
      <c r="AX281" s="238"/>
    </row>
    <row r="282" spans="1:66" ht="146.25">
      <c r="A282" s="403">
        <f t="shared" si="23"/>
        <v>2022</v>
      </c>
      <c r="B282" s="217" t="s">
        <v>951</v>
      </c>
      <c r="C282" s="218">
        <f t="shared" si="71"/>
        <v>4</v>
      </c>
      <c r="D282" s="217" t="s">
        <v>1081</v>
      </c>
      <c r="E282" s="293" t="s">
        <v>1709</v>
      </c>
      <c r="F282" s="193">
        <f t="shared" si="56"/>
        <v>163</v>
      </c>
      <c r="G282" s="253">
        <f t="shared" si="79"/>
        <v>133</v>
      </c>
      <c r="H282" s="259">
        <f t="shared" si="60"/>
        <v>83</v>
      </c>
      <c r="I282" s="263">
        <f t="shared" si="29"/>
        <v>49</v>
      </c>
      <c r="J282" s="230" t="s">
        <v>1002</v>
      </c>
      <c r="K282" s="263">
        <f t="shared" si="30"/>
        <v>49</v>
      </c>
      <c r="L282" s="235" t="str">
        <f t="shared" si="31"/>
        <v>小松賢吉</v>
      </c>
      <c r="M282" s="306" t="s">
        <v>1476</v>
      </c>
      <c r="N282" s="263" t="s">
        <v>882</v>
      </c>
      <c r="O282" s="317" t="s">
        <v>1074</v>
      </c>
      <c r="P282" s="314" t="s">
        <v>1487</v>
      </c>
      <c r="Q282" s="253">
        <f t="shared" si="74"/>
        <v>74</v>
      </c>
      <c r="R282" s="196" t="s">
        <v>1395</v>
      </c>
      <c r="S282" s="229" t="s">
        <v>894</v>
      </c>
      <c r="T282" s="197" t="s">
        <v>1003</v>
      </c>
      <c r="U282" s="231"/>
      <c r="V282" s="263">
        <v>33</v>
      </c>
      <c r="W282" s="217">
        <f t="shared" si="76"/>
        <v>66</v>
      </c>
      <c r="X282" s="218" t="s">
        <v>892</v>
      </c>
      <c r="Y282" s="217">
        <v>27</v>
      </c>
      <c r="Z282" s="217">
        <f>Z281+1</f>
        <v>28</v>
      </c>
      <c r="AA282" s="217">
        <f t="shared" si="70"/>
        <v>25</v>
      </c>
      <c r="AB282" s="301" t="s">
        <v>1172</v>
      </c>
      <c r="AC282" s="231"/>
      <c r="AD282" s="263">
        <v>28</v>
      </c>
      <c r="AE282" s="217">
        <f t="shared" si="25"/>
        <v>54</v>
      </c>
      <c r="AF282" s="218" t="s">
        <v>98</v>
      </c>
      <c r="AG282" s="217" t="s">
        <v>1001</v>
      </c>
      <c r="AH282" s="301" t="s">
        <v>1001</v>
      </c>
      <c r="AI282" s="263"/>
      <c r="AJ282" s="242" t="s">
        <v>950</v>
      </c>
      <c r="AK282" s="195"/>
      <c r="AL282" s="263">
        <f t="shared" si="75"/>
        <v>27</v>
      </c>
      <c r="AM282" s="217">
        <f>AM281+1</f>
        <v>38</v>
      </c>
      <c r="AN282" s="242" t="s">
        <v>950</v>
      </c>
      <c r="AO282" s="217">
        <f t="shared" si="80"/>
        <v>36</v>
      </c>
      <c r="AP282" s="301">
        <f t="shared" si="80"/>
        <v>26</v>
      </c>
      <c r="AQ282" s="235"/>
      <c r="AR282" s="218"/>
      <c r="AS282" s="197" t="s">
        <v>1014</v>
      </c>
      <c r="AT282" s="175">
        <f>AT283-1</f>
        <v>34</v>
      </c>
      <c r="AW282" s="238"/>
      <c r="AX282" s="238"/>
      <c r="AY282" s="238"/>
      <c r="AZ282" s="238"/>
      <c r="BA282" s="238"/>
      <c r="BB282" s="238"/>
      <c r="BC282" s="238"/>
      <c r="BD282" s="238"/>
      <c r="BE282" s="238"/>
      <c r="BF282" s="238"/>
      <c r="BG282" s="238"/>
      <c r="BH282" s="238"/>
      <c r="BI282" s="238"/>
      <c r="BJ282" s="238"/>
      <c r="BK282" s="238"/>
    </row>
    <row r="283" spans="1:66" ht="101.25">
      <c r="A283" s="403">
        <f t="shared" si="23"/>
        <v>2023</v>
      </c>
      <c r="B283" s="217" t="s">
        <v>951</v>
      </c>
      <c r="C283" s="218">
        <f t="shared" si="71"/>
        <v>5</v>
      </c>
      <c r="D283" s="217" t="s">
        <v>1081</v>
      </c>
      <c r="E283" s="171" t="s">
        <v>1708</v>
      </c>
      <c r="F283" s="193">
        <f t="shared" si="56"/>
        <v>164</v>
      </c>
      <c r="G283" s="253">
        <f t="shared" si="79"/>
        <v>134</v>
      </c>
      <c r="H283" s="259">
        <f t="shared" si="60"/>
        <v>84</v>
      </c>
      <c r="I283" s="262">
        <f t="shared" si="29"/>
        <v>50</v>
      </c>
      <c r="J283" s="230" t="s">
        <v>1002</v>
      </c>
      <c r="K283" s="262">
        <f t="shared" si="30"/>
        <v>50</v>
      </c>
      <c r="L283" s="235" t="str">
        <f>X283</f>
        <v>大森洋一</v>
      </c>
      <c r="M283" s="306" t="s">
        <v>1477</v>
      </c>
      <c r="N283" s="263">
        <f>N279+1</f>
        <v>29</v>
      </c>
      <c r="O283" s="195" t="str">
        <f>AF283</f>
        <v>豊岡　修</v>
      </c>
      <c r="P283" s="314" t="s">
        <v>1488</v>
      </c>
      <c r="Q283" s="253">
        <f t="shared" si="74"/>
        <v>75</v>
      </c>
      <c r="R283" s="196" t="s">
        <v>1395</v>
      </c>
      <c r="S283" s="229" t="s">
        <v>1394</v>
      </c>
      <c r="T283" s="197" t="s">
        <v>1379</v>
      </c>
      <c r="U283" s="231"/>
      <c r="V283" s="263">
        <f t="shared" ref="V283:V293" si="81">V281+1</f>
        <v>34</v>
      </c>
      <c r="W283" s="217">
        <f t="shared" si="76"/>
        <v>67</v>
      </c>
      <c r="X283" s="235" t="s">
        <v>1097</v>
      </c>
      <c r="Y283" s="217">
        <f>Y282+1</f>
        <v>28</v>
      </c>
      <c r="Z283" s="217">
        <f>Z282+1</f>
        <v>29</v>
      </c>
      <c r="AA283" s="217">
        <f t="shared" si="70"/>
        <v>26</v>
      </c>
      <c r="AB283" s="302" t="s">
        <v>1380</v>
      </c>
      <c r="AC283" s="231"/>
      <c r="AD283" s="263">
        <v>28</v>
      </c>
      <c r="AE283" s="217">
        <f t="shared" si="25"/>
        <v>55</v>
      </c>
      <c r="AF283" s="218" t="s">
        <v>98</v>
      </c>
      <c r="AG283" s="217">
        <v>31</v>
      </c>
      <c r="AH283" s="301">
        <v>26</v>
      </c>
      <c r="AI283" s="263"/>
      <c r="AJ283" s="242" t="s">
        <v>950</v>
      </c>
      <c r="AK283" s="195"/>
      <c r="AL283" s="263">
        <f t="shared" si="75"/>
        <v>28</v>
      </c>
      <c r="AM283" s="217">
        <f>AM282+1</f>
        <v>39</v>
      </c>
      <c r="AN283" s="242" t="s">
        <v>950</v>
      </c>
      <c r="AO283" s="217">
        <f t="shared" si="80"/>
        <v>37</v>
      </c>
      <c r="AP283" s="301">
        <f t="shared" si="80"/>
        <v>27</v>
      </c>
      <c r="AQ283" s="235"/>
      <c r="AR283" s="218"/>
      <c r="AS283" s="197" t="s">
        <v>1173</v>
      </c>
      <c r="AT283" s="175">
        <v>35</v>
      </c>
      <c r="AX283" s="238"/>
    </row>
    <row r="284" spans="1:66">
      <c r="A284" s="403">
        <f t="shared" si="23"/>
        <v>2024</v>
      </c>
      <c r="B284" s="217" t="s">
        <v>951</v>
      </c>
      <c r="C284" s="218">
        <f t="shared" si="71"/>
        <v>6</v>
      </c>
      <c r="D284" s="217" t="s">
        <v>1081</v>
      </c>
      <c r="E284" s="293" t="s">
        <v>1482</v>
      </c>
      <c r="F284" s="193">
        <f t="shared" si="56"/>
        <v>165</v>
      </c>
      <c r="G284" s="253">
        <f t="shared" si="79"/>
        <v>135</v>
      </c>
      <c r="H284" s="259">
        <f t="shared" si="60"/>
        <v>85</v>
      </c>
      <c r="I284" s="263">
        <f t="shared" si="29"/>
        <v>51</v>
      </c>
      <c r="J284" s="230" t="s">
        <v>1484</v>
      </c>
      <c r="K284" s="263">
        <f t="shared" si="30"/>
        <v>51</v>
      </c>
      <c r="L284" s="235" t="str">
        <f>X284</f>
        <v>大森洋一</v>
      </c>
      <c r="M284" s="306" t="s">
        <v>1477</v>
      </c>
      <c r="N284" s="262">
        <f t="shared" si="48"/>
        <v>30</v>
      </c>
      <c r="O284" s="195" t="s">
        <v>1483</v>
      </c>
      <c r="P284" s="313" t="s">
        <v>1484</v>
      </c>
      <c r="Q284" s="253">
        <f t="shared" si="74"/>
        <v>76</v>
      </c>
      <c r="R284" s="183" t="s">
        <v>1483</v>
      </c>
      <c r="S284" s="229"/>
      <c r="T284" s="197" t="s">
        <v>1379</v>
      </c>
      <c r="U284" s="231"/>
      <c r="V284" s="263">
        <f t="shared" si="81"/>
        <v>34</v>
      </c>
      <c r="W284" s="217">
        <f t="shared" si="76"/>
        <v>68</v>
      </c>
      <c r="X284" s="235" t="s">
        <v>1097</v>
      </c>
      <c r="Y284" s="217">
        <f t="shared" ref="Y284" si="82">Y283+1</f>
        <v>29</v>
      </c>
      <c r="Z284" s="217">
        <f t="shared" ref="Z284" si="83">Z283+1</f>
        <v>30</v>
      </c>
      <c r="AA284" s="217">
        <f t="shared" si="70"/>
        <v>27</v>
      </c>
      <c r="AB284" s="302" t="s">
        <v>1380</v>
      </c>
      <c r="AC284" s="231"/>
      <c r="AD284" s="263">
        <f>AD282+1</f>
        <v>29</v>
      </c>
      <c r="AE284" s="217">
        <f t="shared" si="25"/>
        <v>56</v>
      </c>
      <c r="AF284" s="218" t="s">
        <v>1483</v>
      </c>
      <c r="AG284" s="217">
        <f t="shared" si="50"/>
        <v>32</v>
      </c>
      <c r="AH284" s="301">
        <f t="shared" si="55"/>
        <v>27</v>
      </c>
      <c r="AI284" s="263"/>
      <c r="AJ284" s="242" t="s">
        <v>950</v>
      </c>
      <c r="AK284" s="195"/>
      <c r="AL284" s="263">
        <f t="shared" si="75"/>
        <v>29</v>
      </c>
      <c r="AM284" s="217">
        <f>AM283+1</f>
        <v>40</v>
      </c>
      <c r="AN284" s="242" t="s">
        <v>950</v>
      </c>
      <c r="AO284" s="217">
        <f t="shared" si="80"/>
        <v>38</v>
      </c>
      <c r="AP284" s="301">
        <f t="shared" si="80"/>
        <v>28</v>
      </c>
      <c r="AQ284" s="235"/>
      <c r="AR284" s="218"/>
      <c r="AS284" s="197"/>
      <c r="AW284" s="238"/>
      <c r="AX284" s="238"/>
      <c r="AY284" s="238"/>
      <c r="AZ284" s="238"/>
      <c r="BA284" s="238"/>
      <c r="BB284" s="238"/>
      <c r="BC284" s="238"/>
      <c r="BD284" s="238"/>
      <c r="BE284" s="238"/>
      <c r="BF284" s="238"/>
      <c r="BG284" s="238"/>
      <c r="BH284" s="238"/>
      <c r="BI284" s="238"/>
      <c r="BJ284" s="238"/>
      <c r="BK284" s="238"/>
    </row>
    <row r="285" spans="1:66">
      <c r="A285" s="403">
        <f t="shared" si="23"/>
        <v>2025</v>
      </c>
      <c r="B285" s="217" t="s">
        <v>951</v>
      </c>
      <c r="C285" s="218">
        <f t="shared" si="71"/>
        <v>7</v>
      </c>
      <c r="D285" s="217" t="s">
        <v>1081</v>
      </c>
      <c r="E285" s="171"/>
      <c r="F285" s="193">
        <f t="shared" si="56"/>
        <v>166</v>
      </c>
      <c r="G285" s="253">
        <f t="shared" si="79"/>
        <v>136</v>
      </c>
      <c r="H285" s="259">
        <f t="shared" si="60"/>
        <v>86</v>
      </c>
      <c r="I285" s="263">
        <f t="shared" si="29"/>
        <v>52</v>
      </c>
      <c r="J285" s="230"/>
      <c r="K285" s="263">
        <f t="shared" si="30"/>
        <v>52</v>
      </c>
      <c r="L285" s="235"/>
      <c r="M285" s="306"/>
      <c r="N285" s="263">
        <f t="shared" si="48"/>
        <v>31</v>
      </c>
      <c r="O285" s="195"/>
      <c r="P285" s="313"/>
      <c r="Q285" s="253">
        <f t="shared" si="74"/>
        <v>77</v>
      </c>
      <c r="R285" s="183"/>
      <c r="S285" s="229"/>
      <c r="T285" s="197"/>
      <c r="U285" s="231"/>
      <c r="V285" s="263">
        <f t="shared" si="81"/>
        <v>35</v>
      </c>
      <c r="W285" s="217">
        <f t="shared" si="76"/>
        <v>69</v>
      </c>
      <c r="X285" s="218"/>
      <c r="Y285" s="217">
        <f t="shared" ref="Y285:Y293" si="84">Y284+1</f>
        <v>30</v>
      </c>
      <c r="Z285" s="217">
        <f t="shared" ref="Z285:Z293" si="85">Z284+1</f>
        <v>31</v>
      </c>
      <c r="AA285" s="217">
        <f t="shared" si="70"/>
        <v>28</v>
      </c>
      <c r="AB285" s="302" t="s">
        <v>1380</v>
      </c>
      <c r="AC285" s="231"/>
      <c r="AD285" s="263">
        <f>AD283+1</f>
        <v>29</v>
      </c>
      <c r="AE285" s="217">
        <f t="shared" si="25"/>
        <v>57</v>
      </c>
      <c r="AF285" s="218"/>
      <c r="AG285" s="217">
        <f t="shared" si="50"/>
        <v>33</v>
      </c>
      <c r="AH285" s="301">
        <f t="shared" si="55"/>
        <v>28</v>
      </c>
      <c r="AI285" s="263"/>
      <c r="AJ285" s="242" t="s">
        <v>950</v>
      </c>
      <c r="AK285" s="195"/>
      <c r="AL285" s="263">
        <f t="shared" si="75"/>
        <v>30</v>
      </c>
      <c r="AM285" s="217">
        <f t="shared" si="75"/>
        <v>41</v>
      </c>
      <c r="AN285" s="217"/>
      <c r="AO285" s="217">
        <f t="shared" ref="AO285:AP285" si="86">AO284+1</f>
        <v>39</v>
      </c>
      <c r="AP285" s="301">
        <f t="shared" si="86"/>
        <v>29</v>
      </c>
      <c r="AQ285" s="235"/>
      <c r="AR285" s="218"/>
      <c r="AS285" s="197"/>
      <c r="AW285" s="238">
        <v>450</v>
      </c>
      <c r="AX285" s="238"/>
      <c r="AY285" s="238">
        <v>430</v>
      </c>
      <c r="AZ285" s="238"/>
      <c r="BA285" s="238">
        <v>200</v>
      </c>
      <c r="BB285" s="238"/>
      <c r="BC285" s="238">
        <v>550</v>
      </c>
      <c r="BD285" s="238"/>
      <c r="BE285" s="238">
        <v>390</v>
      </c>
      <c r="BF285" s="238"/>
      <c r="BG285" s="238">
        <v>600</v>
      </c>
      <c r="BH285" s="238"/>
      <c r="BI285" s="238">
        <v>520</v>
      </c>
      <c r="BJ285" s="238"/>
      <c r="BK285" s="238">
        <v>290</v>
      </c>
    </row>
    <row r="286" spans="1:66">
      <c r="A286" s="403">
        <f t="shared" si="23"/>
        <v>2026</v>
      </c>
      <c r="B286" s="217" t="s">
        <v>951</v>
      </c>
      <c r="C286" s="218">
        <f t="shared" si="71"/>
        <v>8</v>
      </c>
      <c r="D286" s="217" t="s">
        <v>1081</v>
      </c>
      <c r="E286" s="168"/>
      <c r="F286" s="193">
        <f t="shared" si="56"/>
        <v>167</v>
      </c>
      <c r="G286" s="253">
        <f t="shared" si="79"/>
        <v>137</v>
      </c>
      <c r="H286" s="259">
        <f t="shared" si="60"/>
        <v>87</v>
      </c>
      <c r="I286" s="263">
        <f t="shared" si="29"/>
        <v>53</v>
      </c>
      <c r="J286" s="230"/>
      <c r="K286" s="263">
        <f t="shared" si="30"/>
        <v>53</v>
      </c>
      <c r="L286" s="235"/>
      <c r="M286" s="306"/>
      <c r="N286" s="263">
        <f t="shared" si="48"/>
        <v>32</v>
      </c>
      <c r="O286" s="195"/>
      <c r="P286" s="313"/>
      <c r="Q286" s="253">
        <f t="shared" si="74"/>
        <v>78</v>
      </c>
      <c r="R286" s="183"/>
      <c r="S286" s="229"/>
      <c r="T286" s="197"/>
      <c r="U286" s="231"/>
      <c r="V286" s="263">
        <f t="shared" si="81"/>
        <v>35</v>
      </c>
      <c r="W286" s="217">
        <f t="shared" si="76"/>
        <v>70</v>
      </c>
      <c r="X286" s="218"/>
      <c r="Y286" s="217">
        <f t="shared" si="84"/>
        <v>31</v>
      </c>
      <c r="Z286" s="217">
        <f t="shared" si="85"/>
        <v>32</v>
      </c>
      <c r="AA286" s="217">
        <f t="shared" si="70"/>
        <v>29</v>
      </c>
      <c r="AB286" s="302" t="s">
        <v>1380</v>
      </c>
      <c r="AC286" s="231"/>
      <c r="AD286" s="263">
        <f t="shared" ref="AD286:AD293" si="87">AD284+1</f>
        <v>30</v>
      </c>
      <c r="AE286" s="217">
        <f t="shared" si="25"/>
        <v>58</v>
      </c>
      <c r="AF286" s="218"/>
      <c r="AG286" s="217">
        <f t="shared" si="50"/>
        <v>34</v>
      </c>
      <c r="AH286" s="301">
        <f t="shared" si="55"/>
        <v>29</v>
      </c>
      <c r="AI286" s="263"/>
      <c r="AJ286" s="242" t="s">
        <v>950</v>
      </c>
      <c r="AK286" s="195"/>
      <c r="AL286" s="263">
        <f t="shared" si="75"/>
        <v>31</v>
      </c>
      <c r="AM286" s="217">
        <f t="shared" si="75"/>
        <v>42</v>
      </c>
      <c r="AN286" s="217"/>
      <c r="AO286" s="217">
        <f t="shared" ref="AO286:AP286" si="88">AO285+1</f>
        <v>40</v>
      </c>
      <c r="AP286" s="301">
        <f t="shared" si="88"/>
        <v>30</v>
      </c>
      <c r="AQ286" s="235"/>
      <c r="AR286" s="218"/>
      <c r="AS286" s="197"/>
      <c r="AW286" s="238"/>
      <c r="AX286" s="238"/>
      <c r="AY286" s="238"/>
      <c r="AZ286" s="238"/>
      <c r="BA286" s="238"/>
      <c r="BB286" s="238"/>
      <c r="BC286" s="238"/>
      <c r="BD286" s="238"/>
      <c r="BE286" s="238"/>
      <c r="BF286" s="238"/>
      <c r="BG286" s="238"/>
      <c r="BH286" s="238"/>
      <c r="BI286" s="238"/>
      <c r="BJ286" s="238"/>
      <c r="BK286" s="238"/>
    </row>
    <row r="287" spans="1:66">
      <c r="A287" s="403">
        <f t="shared" ref="A287:A293" si="89">A286+1</f>
        <v>2027</v>
      </c>
      <c r="B287" s="217" t="s">
        <v>951</v>
      </c>
      <c r="C287" s="218">
        <f t="shared" si="71"/>
        <v>9</v>
      </c>
      <c r="D287" s="217" t="s">
        <v>1081</v>
      </c>
      <c r="E287" s="171"/>
      <c r="F287" s="193">
        <f t="shared" si="56"/>
        <v>168</v>
      </c>
      <c r="G287" s="253">
        <f t="shared" si="79"/>
        <v>138</v>
      </c>
      <c r="H287" s="259">
        <f t="shared" si="60"/>
        <v>88</v>
      </c>
      <c r="I287" s="263">
        <f t="shared" si="29"/>
        <v>54</v>
      </c>
      <c r="J287" s="230"/>
      <c r="K287" s="263">
        <f t="shared" si="30"/>
        <v>54</v>
      </c>
      <c r="L287" s="235"/>
      <c r="M287" s="306"/>
      <c r="N287" s="263">
        <f t="shared" si="48"/>
        <v>33</v>
      </c>
      <c r="O287" s="195"/>
      <c r="P287" s="313"/>
      <c r="Q287" s="253">
        <f t="shared" si="74"/>
        <v>79</v>
      </c>
      <c r="R287" s="183"/>
      <c r="S287" s="229"/>
      <c r="T287" s="197"/>
      <c r="U287" s="231"/>
      <c r="V287" s="263">
        <f t="shared" si="81"/>
        <v>36</v>
      </c>
      <c r="W287" s="217">
        <f t="shared" si="76"/>
        <v>71</v>
      </c>
      <c r="X287" s="218"/>
      <c r="Y287" s="217">
        <f t="shared" si="84"/>
        <v>32</v>
      </c>
      <c r="Z287" s="217">
        <f t="shared" si="85"/>
        <v>33</v>
      </c>
      <c r="AA287" s="217">
        <f t="shared" si="70"/>
        <v>30</v>
      </c>
      <c r="AB287" s="302" t="s">
        <v>1380</v>
      </c>
      <c r="AC287" s="231"/>
      <c r="AD287" s="263">
        <f t="shared" si="87"/>
        <v>30</v>
      </c>
      <c r="AE287" s="217">
        <f t="shared" si="25"/>
        <v>59</v>
      </c>
      <c r="AF287" s="218"/>
      <c r="AG287" s="217">
        <f t="shared" si="50"/>
        <v>35</v>
      </c>
      <c r="AH287" s="301">
        <f t="shared" si="55"/>
        <v>30</v>
      </c>
      <c r="AI287" s="263"/>
      <c r="AJ287" s="242" t="s">
        <v>950</v>
      </c>
      <c r="AK287" s="195"/>
      <c r="AL287" s="263">
        <f t="shared" si="75"/>
        <v>32</v>
      </c>
      <c r="AM287" s="217">
        <f t="shared" si="75"/>
        <v>43</v>
      </c>
      <c r="AN287" s="217"/>
      <c r="AO287" s="217">
        <f t="shared" ref="AO287:AP287" si="90">AO286+1</f>
        <v>41</v>
      </c>
      <c r="AP287" s="301">
        <f t="shared" si="90"/>
        <v>31</v>
      </c>
      <c r="AQ287" s="235"/>
      <c r="AR287" s="218"/>
      <c r="AS287" s="197"/>
      <c r="AW287" s="238"/>
      <c r="AX287" s="238"/>
      <c r="AY287" s="238"/>
      <c r="AZ287" s="238"/>
      <c r="BA287" s="238"/>
      <c r="BB287" s="238"/>
      <c r="BC287" s="238"/>
      <c r="BD287" s="238"/>
      <c r="BE287" s="238"/>
      <c r="BF287" s="238"/>
      <c r="BG287" s="238"/>
      <c r="BH287" s="238"/>
      <c r="BI287" s="238"/>
      <c r="BJ287" s="238"/>
      <c r="BK287" s="238"/>
    </row>
    <row r="288" spans="1:66">
      <c r="A288" s="403">
        <f t="shared" si="89"/>
        <v>2028</v>
      </c>
      <c r="B288" s="217" t="s">
        <v>951</v>
      </c>
      <c r="C288" s="218">
        <f t="shared" si="71"/>
        <v>10</v>
      </c>
      <c r="D288" s="217" t="s">
        <v>1081</v>
      </c>
      <c r="E288" s="168"/>
      <c r="F288" s="193">
        <f t="shared" si="56"/>
        <v>169</v>
      </c>
      <c r="G288" s="253">
        <f t="shared" si="79"/>
        <v>139</v>
      </c>
      <c r="H288" s="259">
        <f t="shared" si="60"/>
        <v>89</v>
      </c>
      <c r="I288" s="263">
        <f t="shared" si="29"/>
        <v>55</v>
      </c>
      <c r="J288" s="230"/>
      <c r="K288" s="263">
        <f t="shared" si="30"/>
        <v>55</v>
      </c>
      <c r="L288" s="235"/>
      <c r="M288" s="306"/>
      <c r="N288" s="263">
        <f t="shared" si="48"/>
        <v>34</v>
      </c>
      <c r="O288" s="195"/>
      <c r="P288" s="313"/>
      <c r="Q288" s="253">
        <f t="shared" si="74"/>
        <v>80</v>
      </c>
      <c r="R288" s="183"/>
      <c r="S288" s="229"/>
      <c r="T288" s="197"/>
      <c r="U288" s="231"/>
      <c r="V288" s="263">
        <f t="shared" si="81"/>
        <v>36</v>
      </c>
      <c r="W288" s="217">
        <f t="shared" si="76"/>
        <v>72</v>
      </c>
      <c r="X288" s="218"/>
      <c r="Y288" s="217">
        <f t="shared" si="84"/>
        <v>33</v>
      </c>
      <c r="Z288" s="217">
        <f t="shared" si="85"/>
        <v>34</v>
      </c>
      <c r="AA288" s="217">
        <f t="shared" si="70"/>
        <v>31</v>
      </c>
      <c r="AB288" s="302" t="s">
        <v>1380</v>
      </c>
      <c r="AC288" s="231"/>
      <c r="AD288" s="263">
        <f t="shared" si="87"/>
        <v>31</v>
      </c>
      <c r="AE288" s="217">
        <f t="shared" si="25"/>
        <v>60</v>
      </c>
      <c r="AF288" s="218"/>
      <c r="AG288" s="217">
        <f t="shared" si="50"/>
        <v>36</v>
      </c>
      <c r="AH288" s="301">
        <f t="shared" si="55"/>
        <v>31</v>
      </c>
      <c r="AI288" s="263"/>
      <c r="AJ288" s="242" t="s">
        <v>950</v>
      </c>
      <c r="AK288" s="195"/>
      <c r="AL288" s="263">
        <f t="shared" si="75"/>
        <v>33</v>
      </c>
      <c r="AM288" s="217">
        <f t="shared" si="75"/>
        <v>44</v>
      </c>
      <c r="AN288" s="217"/>
      <c r="AO288" s="217">
        <f t="shared" ref="AO288:AP288" si="91">AO287+1</f>
        <v>42</v>
      </c>
      <c r="AP288" s="301">
        <f t="shared" si="91"/>
        <v>32</v>
      </c>
      <c r="AQ288" s="235"/>
      <c r="AR288" s="218"/>
      <c r="AS288" s="197"/>
      <c r="AW288" s="238"/>
      <c r="AX288" s="238"/>
      <c r="AY288" s="238"/>
      <c r="AZ288" s="238"/>
      <c r="BA288" s="238"/>
      <c r="BB288" s="238"/>
      <c r="BC288" s="238"/>
      <c r="BD288" s="238"/>
      <c r="BE288" s="238"/>
      <c r="BF288" s="238"/>
      <c r="BG288" s="238"/>
      <c r="BH288" s="238"/>
      <c r="BI288" s="238"/>
      <c r="BJ288" s="238"/>
      <c r="BK288" s="238"/>
    </row>
    <row r="289" spans="1:63" ht="22.5">
      <c r="A289" s="403">
        <f t="shared" si="89"/>
        <v>2029</v>
      </c>
      <c r="B289" s="217" t="s">
        <v>951</v>
      </c>
      <c r="C289" s="218">
        <f t="shared" si="71"/>
        <v>11</v>
      </c>
      <c r="D289" s="217" t="s">
        <v>1081</v>
      </c>
      <c r="E289" s="171" t="s">
        <v>1644</v>
      </c>
      <c r="F289" s="193">
        <f t="shared" si="56"/>
        <v>170</v>
      </c>
      <c r="G289" s="253">
        <f t="shared" si="79"/>
        <v>140</v>
      </c>
      <c r="H289" s="259">
        <f t="shared" si="60"/>
        <v>90</v>
      </c>
      <c r="I289" s="263">
        <f t="shared" si="29"/>
        <v>56</v>
      </c>
      <c r="J289" s="230"/>
      <c r="K289" s="263">
        <f t="shared" si="30"/>
        <v>56</v>
      </c>
      <c r="L289" s="235"/>
      <c r="M289" s="306"/>
      <c r="N289" s="263">
        <f t="shared" si="48"/>
        <v>35</v>
      </c>
      <c r="O289" s="195"/>
      <c r="P289" s="313"/>
      <c r="Q289" s="253">
        <f t="shared" si="74"/>
        <v>81</v>
      </c>
      <c r="R289" s="183"/>
      <c r="S289" s="229"/>
      <c r="T289" s="197"/>
      <c r="U289" s="231"/>
      <c r="V289" s="263">
        <f t="shared" si="81"/>
        <v>37</v>
      </c>
      <c r="W289" s="217">
        <f t="shared" si="76"/>
        <v>73</v>
      </c>
      <c r="X289" s="218"/>
      <c r="Y289" s="217">
        <f t="shared" si="84"/>
        <v>34</v>
      </c>
      <c r="Z289" s="217">
        <f t="shared" si="85"/>
        <v>35</v>
      </c>
      <c r="AA289" s="217">
        <f t="shared" si="70"/>
        <v>32</v>
      </c>
      <c r="AB289" s="302" t="s">
        <v>1380</v>
      </c>
      <c r="AC289" s="231"/>
      <c r="AD289" s="263">
        <f t="shared" si="87"/>
        <v>31</v>
      </c>
      <c r="AE289" s="217">
        <f t="shared" si="25"/>
        <v>61</v>
      </c>
      <c r="AF289" s="218"/>
      <c r="AG289" s="217">
        <f t="shared" si="50"/>
        <v>37</v>
      </c>
      <c r="AH289" s="301">
        <f t="shared" si="55"/>
        <v>32</v>
      </c>
      <c r="AI289" s="263"/>
      <c r="AJ289" s="242" t="s">
        <v>950</v>
      </c>
      <c r="AK289" s="195"/>
      <c r="AL289" s="263">
        <f t="shared" si="75"/>
        <v>34</v>
      </c>
      <c r="AM289" s="217">
        <f t="shared" si="75"/>
        <v>45</v>
      </c>
      <c r="AN289" s="217"/>
      <c r="AO289" s="217">
        <f t="shared" ref="AO289:AP289" si="92">AO288+1</f>
        <v>43</v>
      </c>
      <c r="AP289" s="301">
        <f t="shared" si="92"/>
        <v>33</v>
      </c>
      <c r="AQ289" s="235"/>
      <c r="AR289" s="218"/>
      <c r="AS289" s="197"/>
      <c r="AW289" s="238"/>
      <c r="AX289" s="238"/>
      <c r="AY289" s="238"/>
      <c r="AZ289" s="238"/>
      <c r="BA289" s="238"/>
      <c r="BB289" s="238"/>
      <c r="BC289" s="238"/>
      <c r="BD289" s="238"/>
      <c r="BE289" s="238"/>
      <c r="BF289" s="238"/>
      <c r="BG289" s="238"/>
      <c r="BH289" s="238"/>
      <c r="BI289" s="238"/>
      <c r="BJ289" s="238"/>
      <c r="BK289" s="238"/>
    </row>
    <row r="290" spans="1:63">
      <c r="A290" s="403">
        <f t="shared" si="89"/>
        <v>2030</v>
      </c>
      <c r="B290" s="217" t="s">
        <v>951</v>
      </c>
      <c r="C290" s="218">
        <f t="shared" si="71"/>
        <v>12</v>
      </c>
      <c r="D290" s="217" t="s">
        <v>1081</v>
      </c>
      <c r="E290" s="168"/>
      <c r="F290" s="193">
        <f t="shared" si="56"/>
        <v>171</v>
      </c>
      <c r="G290" s="253">
        <f t="shared" si="79"/>
        <v>141</v>
      </c>
      <c r="H290" s="259">
        <f t="shared" si="60"/>
        <v>91</v>
      </c>
      <c r="I290" s="263">
        <f t="shared" si="29"/>
        <v>57</v>
      </c>
      <c r="J290" s="230"/>
      <c r="K290" s="263">
        <f t="shared" si="30"/>
        <v>57</v>
      </c>
      <c r="L290" s="235"/>
      <c r="M290" s="306"/>
      <c r="N290" s="263">
        <f t="shared" si="48"/>
        <v>36</v>
      </c>
      <c r="O290" s="195"/>
      <c r="P290" s="313"/>
      <c r="Q290" s="253">
        <f t="shared" si="74"/>
        <v>82</v>
      </c>
      <c r="R290" s="183"/>
      <c r="S290" s="229"/>
      <c r="T290" s="197"/>
      <c r="U290" s="231"/>
      <c r="V290" s="263">
        <f t="shared" si="81"/>
        <v>37</v>
      </c>
      <c r="W290" s="217">
        <f t="shared" si="76"/>
        <v>74</v>
      </c>
      <c r="X290" s="218"/>
      <c r="Y290" s="217">
        <f t="shared" si="84"/>
        <v>35</v>
      </c>
      <c r="Z290" s="217">
        <f t="shared" si="85"/>
        <v>36</v>
      </c>
      <c r="AA290" s="217">
        <f t="shared" si="70"/>
        <v>33</v>
      </c>
      <c r="AB290" s="302" t="s">
        <v>1380</v>
      </c>
      <c r="AC290" s="231"/>
      <c r="AD290" s="263">
        <f t="shared" si="87"/>
        <v>32</v>
      </c>
      <c r="AE290" s="217">
        <f t="shared" si="25"/>
        <v>62</v>
      </c>
      <c r="AF290" s="218"/>
      <c r="AG290" s="217">
        <f t="shared" si="50"/>
        <v>38</v>
      </c>
      <c r="AH290" s="301">
        <f t="shared" si="55"/>
        <v>33</v>
      </c>
      <c r="AI290" s="263"/>
      <c r="AJ290" s="242" t="s">
        <v>950</v>
      </c>
      <c r="AK290" s="195"/>
      <c r="AL290" s="263">
        <f t="shared" si="75"/>
        <v>35</v>
      </c>
      <c r="AM290" s="217">
        <f t="shared" si="75"/>
        <v>46</v>
      </c>
      <c r="AN290" s="217"/>
      <c r="AO290" s="217">
        <f t="shared" ref="AO290:AP290" si="93">AO289+1</f>
        <v>44</v>
      </c>
      <c r="AP290" s="301">
        <f t="shared" si="93"/>
        <v>34</v>
      </c>
      <c r="AQ290" s="235"/>
      <c r="AR290" s="218"/>
      <c r="AS290" s="197"/>
      <c r="AW290" s="238"/>
      <c r="AX290" s="238"/>
      <c r="AY290" s="238"/>
      <c r="AZ290" s="238"/>
      <c r="BA290" s="238"/>
      <c r="BB290" s="238"/>
      <c r="BC290" s="238"/>
      <c r="BD290" s="238"/>
      <c r="BE290" s="238"/>
      <c r="BF290" s="238"/>
      <c r="BG290" s="238"/>
      <c r="BH290" s="238"/>
      <c r="BI290" s="238"/>
      <c r="BJ290" s="238"/>
      <c r="BK290" s="238"/>
    </row>
    <row r="291" spans="1:63">
      <c r="A291" s="403">
        <f t="shared" si="89"/>
        <v>2031</v>
      </c>
      <c r="B291" s="217" t="s">
        <v>951</v>
      </c>
      <c r="C291" s="218">
        <f t="shared" si="71"/>
        <v>13</v>
      </c>
      <c r="D291" s="217" t="s">
        <v>1081</v>
      </c>
      <c r="E291" s="171"/>
      <c r="F291" s="193">
        <f t="shared" si="56"/>
        <v>172</v>
      </c>
      <c r="G291" s="253">
        <f t="shared" si="79"/>
        <v>142</v>
      </c>
      <c r="H291" s="259">
        <f t="shared" si="60"/>
        <v>92</v>
      </c>
      <c r="I291" s="263">
        <f t="shared" si="29"/>
        <v>58</v>
      </c>
      <c r="J291" s="230"/>
      <c r="K291" s="263">
        <f t="shared" si="30"/>
        <v>58</v>
      </c>
      <c r="L291" s="235"/>
      <c r="M291" s="306"/>
      <c r="N291" s="263">
        <f t="shared" si="48"/>
        <v>37</v>
      </c>
      <c r="O291" s="195"/>
      <c r="P291" s="313"/>
      <c r="Q291" s="253">
        <f t="shared" si="74"/>
        <v>83</v>
      </c>
      <c r="R291" s="183"/>
      <c r="S291" s="229"/>
      <c r="T291" s="197"/>
      <c r="U291" s="231"/>
      <c r="V291" s="263">
        <f t="shared" si="81"/>
        <v>38</v>
      </c>
      <c r="W291" s="217">
        <f t="shared" si="76"/>
        <v>75</v>
      </c>
      <c r="X291" s="218"/>
      <c r="Y291" s="217">
        <f t="shared" si="84"/>
        <v>36</v>
      </c>
      <c r="Z291" s="217">
        <f t="shared" si="85"/>
        <v>37</v>
      </c>
      <c r="AA291" s="217">
        <f t="shared" si="70"/>
        <v>34</v>
      </c>
      <c r="AB291" s="302" t="s">
        <v>1380</v>
      </c>
      <c r="AC291" s="231"/>
      <c r="AD291" s="263">
        <f t="shared" si="87"/>
        <v>32</v>
      </c>
      <c r="AE291" s="217">
        <f t="shared" si="25"/>
        <v>63</v>
      </c>
      <c r="AF291" s="218"/>
      <c r="AG291" s="217">
        <f t="shared" si="50"/>
        <v>39</v>
      </c>
      <c r="AH291" s="301">
        <f t="shared" si="55"/>
        <v>34</v>
      </c>
      <c r="AI291" s="263"/>
      <c r="AJ291" s="242" t="s">
        <v>950</v>
      </c>
      <c r="AK291" s="195"/>
      <c r="AL291" s="263">
        <f t="shared" ref="AL291:AM293" si="94">AL290+1</f>
        <v>36</v>
      </c>
      <c r="AM291" s="217">
        <f t="shared" si="94"/>
        <v>47</v>
      </c>
      <c r="AN291" s="217"/>
      <c r="AO291" s="217">
        <f t="shared" ref="AO291:AP291" si="95">AO290+1</f>
        <v>45</v>
      </c>
      <c r="AP291" s="301">
        <f t="shared" si="95"/>
        <v>35</v>
      </c>
      <c r="AQ291" s="235"/>
      <c r="AR291" s="218"/>
      <c r="AS291" s="197"/>
      <c r="AW291" s="238"/>
      <c r="AX291" s="238"/>
      <c r="AY291" s="238"/>
      <c r="AZ291" s="238"/>
      <c r="BA291" s="238"/>
      <c r="BB291" s="238"/>
      <c r="BC291" s="238"/>
      <c r="BD291" s="238"/>
      <c r="BE291" s="238"/>
      <c r="BF291" s="238"/>
      <c r="BG291" s="238"/>
      <c r="BH291" s="238"/>
      <c r="BI291" s="238"/>
      <c r="BJ291" s="238"/>
      <c r="BK291" s="238"/>
    </row>
    <row r="292" spans="1:63">
      <c r="A292" s="403">
        <f t="shared" si="89"/>
        <v>2032</v>
      </c>
      <c r="B292" s="217" t="s">
        <v>951</v>
      </c>
      <c r="C292" s="218">
        <f t="shared" si="71"/>
        <v>14</v>
      </c>
      <c r="D292" s="217" t="s">
        <v>1081</v>
      </c>
      <c r="E292" s="168"/>
      <c r="F292" s="193">
        <f t="shared" si="56"/>
        <v>173</v>
      </c>
      <c r="G292" s="253">
        <f t="shared" si="79"/>
        <v>143</v>
      </c>
      <c r="H292" s="259">
        <f t="shared" si="60"/>
        <v>93</v>
      </c>
      <c r="I292" s="263">
        <f t="shared" si="29"/>
        <v>59</v>
      </c>
      <c r="J292" s="230"/>
      <c r="K292" s="263">
        <f t="shared" si="30"/>
        <v>59</v>
      </c>
      <c r="L292" s="235"/>
      <c r="M292" s="306"/>
      <c r="N292" s="263">
        <f t="shared" si="48"/>
        <v>38</v>
      </c>
      <c r="O292" s="195"/>
      <c r="P292" s="313"/>
      <c r="Q292" s="253">
        <f t="shared" si="74"/>
        <v>84</v>
      </c>
      <c r="R292" s="183"/>
      <c r="S292" s="229"/>
      <c r="T292" s="197"/>
      <c r="U292" s="231"/>
      <c r="V292" s="263">
        <f t="shared" si="81"/>
        <v>38</v>
      </c>
      <c r="W292" s="217">
        <f t="shared" si="76"/>
        <v>76</v>
      </c>
      <c r="X292" s="218"/>
      <c r="Y292" s="217">
        <f t="shared" si="84"/>
        <v>37</v>
      </c>
      <c r="Z292" s="217">
        <f t="shared" si="85"/>
        <v>38</v>
      </c>
      <c r="AA292" s="217">
        <f t="shared" si="70"/>
        <v>35</v>
      </c>
      <c r="AB292" s="302" t="s">
        <v>1380</v>
      </c>
      <c r="AC292" s="231"/>
      <c r="AD292" s="263">
        <f t="shared" si="87"/>
        <v>33</v>
      </c>
      <c r="AE292" s="217">
        <f t="shared" si="25"/>
        <v>64</v>
      </c>
      <c r="AF292" s="218"/>
      <c r="AG292" s="217">
        <f t="shared" si="50"/>
        <v>40</v>
      </c>
      <c r="AH292" s="301">
        <f t="shared" si="55"/>
        <v>35</v>
      </c>
      <c r="AI292" s="263"/>
      <c r="AJ292" s="242" t="s">
        <v>950</v>
      </c>
      <c r="AK292" s="195"/>
      <c r="AL292" s="263">
        <f t="shared" si="94"/>
        <v>37</v>
      </c>
      <c r="AM292" s="217">
        <f t="shared" si="94"/>
        <v>48</v>
      </c>
      <c r="AN292" s="217"/>
      <c r="AO292" s="217">
        <f t="shared" ref="AO292:AP292" si="96">AO291+1</f>
        <v>46</v>
      </c>
      <c r="AP292" s="301">
        <f t="shared" si="96"/>
        <v>36</v>
      </c>
      <c r="AQ292" s="235"/>
      <c r="AR292" s="218"/>
      <c r="AS292" s="197"/>
      <c r="AW292" s="238"/>
      <c r="AX292" s="238"/>
      <c r="AY292" s="238"/>
      <c r="AZ292" s="238"/>
      <c r="BA292" s="238"/>
      <c r="BB292" s="238"/>
      <c r="BC292" s="238"/>
      <c r="BD292" s="238"/>
      <c r="BE292" s="238"/>
      <c r="BF292" s="238"/>
      <c r="BG292" s="238"/>
      <c r="BH292" s="238"/>
      <c r="BI292" s="238"/>
      <c r="BJ292" s="238"/>
      <c r="BK292" s="238"/>
    </row>
    <row r="293" spans="1:63">
      <c r="A293" s="403">
        <f t="shared" si="89"/>
        <v>2033</v>
      </c>
      <c r="B293" s="217" t="s">
        <v>951</v>
      </c>
      <c r="C293" s="218">
        <f t="shared" si="71"/>
        <v>15</v>
      </c>
      <c r="D293" s="217" t="s">
        <v>1081</v>
      </c>
      <c r="E293" s="171" t="s">
        <v>1475</v>
      </c>
      <c r="F293" s="193">
        <f t="shared" si="56"/>
        <v>174</v>
      </c>
      <c r="G293" s="253">
        <f t="shared" si="79"/>
        <v>144</v>
      </c>
      <c r="H293" s="259">
        <f t="shared" si="60"/>
        <v>94</v>
      </c>
      <c r="I293" s="263">
        <f t="shared" si="29"/>
        <v>60</v>
      </c>
      <c r="J293" s="230"/>
      <c r="K293" s="263">
        <f t="shared" si="30"/>
        <v>60</v>
      </c>
      <c r="L293" s="235"/>
      <c r="M293" s="306"/>
      <c r="N293" s="263">
        <f t="shared" si="48"/>
        <v>39</v>
      </c>
      <c r="O293" s="195"/>
      <c r="P293" s="313"/>
      <c r="Q293" s="253">
        <f t="shared" si="74"/>
        <v>85</v>
      </c>
      <c r="R293" s="183"/>
      <c r="S293" s="229"/>
      <c r="T293" s="197"/>
      <c r="U293" s="231"/>
      <c r="V293" s="263">
        <f t="shared" si="81"/>
        <v>39</v>
      </c>
      <c r="W293" s="217">
        <f t="shared" si="76"/>
        <v>77</v>
      </c>
      <c r="X293" s="218"/>
      <c r="Y293" s="217">
        <f t="shared" si="84"/>
        <v>38</v>
      </c>
      <c r="Z293" s="217">
        <f t="shared" si="85"/>
        <v>39</v>
      </c>
      <c r="AA293" s="217">
        <f t="shared" si="70"/>
        <v>36</v>
      </c>
      <c r="AB293" s="302" t="s">
        <v>1380</v>
      </c>
      <c r="AC293" s="231"/>
      <c r="AD293" s="263">
        <f t="shared" si="87"/>
        <v>33</v>
      </c>
      <c r="AE293" s="217">
        <f t="shared" si="25"/>
        <v>65</v>
      </c>
      <c r="AF293" s="218"/>
      <c r="AG293" s="217">
        <f t="shared" si="50"/>
        <v>41</v>
      </c>
      <c r="AH293" s="301">
        <f t="shared" si="55"/>
        <v>36</v>
      </c>
      <c r="AI293" s="263"/>
      <c r="AJ293" s="242" t="s">
        <v>950</v>
      </c>
      <c r="AK293" s="195"/>
      <c r="AL293" s="263">
        <f t="shared" si="94"/>
        <v>38</v>
      </c>
      <c r="AM293" s="217">
        <f t="shared" si="94"/>
        <v>49</v>
      </c>
      <c r="AN293" s="217"/>
      <c r="AO293" s="217">
        <f t="shared" ref="AO293:AP293" si="97">AO292+1</f>
        <v>47</v>
      </c>
      <c r="AP293" s="301">
        <f t="shared" si="97"/>
        <v>37</v>
      </c>
      <c r="AQ293" s="235"/>
      <c r="AR293" s="218"/>
      <c r="AS293" s="197"/>
      <c r="AW293" s="238"/>
      <c r="AX293" s="238"/>
      <c r="AY293" s="238"/>
      <c r="AZ293" s="238"/>
      <c r="BA293" s="238"/>
      <c r="BB293" s="238"/>
      <c r="BC293" s="238"/>
      <c r="BD293" s="238"/>
      <c r="BE293" s="238"/>
      <c r="BF293" s="238"/>
      <c r="BG293" s="238"/>
      <c r="BH293" s="238"/>
      <c r="BI293" s="238"/>
      <c r="BJ293" s="238"/>
      <c r="BK293" s="238"/>
    </row>
    <row r="294" spans="1:63">
      <c r="A294" s="405"/>
      <c r="B294" s="243"/>
      <c r="C294" s="244"/>
      <c r="D294" s="243"/>
      <c r="E294" s="297"/>
      <c r="F294" s="199"/>
      <c r="G294" s="254"/>
      <c r="H294" s="261"/>
      <c r="I294" s="264"/>
      <c r="J294" s="245"/>
      <c r="K294" s="264"/>
      <c r="L294" s="246"/>
      <c r="M294" s="308"/>
      <c r="N294" s="264"/>
      <c r="O294" s="201"/>
      <c r="P294" s="315"/>
      <c r="Q294" s="254"/>
      <c r="R294" s="200"/>
      <c r="S294" s="247"/>
      <c r="T294" s="248"/>
      <c r="U294" s="249"/>
      <c r="V294" s="264"/>
      <c r="W294" s="243"/>
      <c r="X294" s="244"/>
      <c r="Y294" s="243"/>
      <c r="Z294" s="243"/>
      <c r="AA294" s="243"/>
      <c r="AB294" s="303"/>
      <c r="AC294" s="249"/>
      <c r="AD294" s="264"/>
      <c r="AE294" s="243"/>
      <c r="AF294" s="244"/>
      <c r="AG294" s="243"/>
      <c r="AH294" s="303"/>
      <c r="AI294" s="264"/>
      <c r="AJ294" s="243"/>
      <c r="AK294" s="201"/>
      <c r="AL294" s="264"/>
      <c r="AM294" s="243"/>
      <c r="AN294" s="243"/>
      <c r="AO294" s="243"/>
      <c r="AP294" s="303"/>
      <c r="AQ294" s="246"/>
      <c r="AR294" s="244"/>
      <c r="AS294" s="248"/>
      <c r="AW294" s="238">
        <f>$U105*AW285+20000</f>
        <v>20000</v>
      </c>
      <c r="AX294" s="238"/>
      <c r="AY294" s="238">
        <f>$U107*AY285+20000</f>
        <v>20000</v>
      </c>
      <c r="AZ294" s="238"/>
      <c r="BA294" s="238">
        <f>$U109*BA285+20000</f>
        <v>20000</v>
      </c>
      <c r="BB294" s="238"/>
      <c r="BC294" s="238">
        <f>$U119*BC285+20000</f>
        <v>20000</v>
      </c>
      <c r="BD294" s="238"/>
      <c r="BE294" s="238">
        <f>$U121*BE285+20000</f>
        <v>20000</v>
      </c>
      <c r="BF294" s="238"/>
      <c r="BG294" s="238">
        <f>$U123*BG285+20000</f>
        <v>20000</v>
      </c>
      <c r="BH294" s="238"/>
      <c r="BI294" s="238">
        <f>$U125*BI285+20000</f>
        <v>20000</v>
      </c>
      <c r="BJ294" s="238"/>
      <c r="BK294" s="238">
        <f>$U127*BK285+20000</f>
        <v>20000</v>
      </c>
    </row>
    <row r="295" spans="1:63" s="280" customFormat="1" ht="81.75" customHeight="1" thickBot="1">
      <c r="A295" s="406" t="s">
        <v>0</v>
      </c>
      <c r="B295" s="271" t="s">
        <v>1</v>
      </c>
      <c r="C295" s="271" t="s">
        <v>2</v>
      </c>
      <c r="D295" s="271"/>
      <c r="E295" s="298" t="str">
        <f>E102</f>
        <v>出来事（横浜市、港北区、新羽地域周辺）</v>
      </c>
      <c r="F295" s="273"/>
      <c r="G295" s="273"/>
      <c r="H295" s="274"/>
      <c r="I295" s="270" t="s">
        <v>105</v>
      </c>
      <c r="J295" s="275" t="s">
        <v>108</v>
      </c>
      <c r="K295" s="270" t="s">
        <v>10</v>
      </c>
      <c r="L295" s="275"/>
      <c r="M295" s="276" t="s">
        <v>11</v>
      </c>
      <c r="N295" s="270" t="s">
        <v>36</v>
      </c>
      <c r="O295" s="276"/>
      <c r="P295" s="316" t="s">
        <v>41</v>
      </c>
      <c r="Q295" s="273"/>
      <c r="R295" s="274"/>
      <c r="S295" s="270" t="s">
        <v>107</v>
      </c>
      <c r="T295" s="276" t="s">
        <v>106</v>
      </c>
      <c r="U295" s="277"/>
      <c r="V295" s="270" t="str">
        <f t="shared" ref="V295:AB295" si="98">V102</f>
        <v>体育指導委員
・スポーツ推進委員（期）</v>
      </c>
      <c r="W295" s="271" t="str">
        <f t="shared" si="98"/>
        <v>年数</v>
      </c>
      <c r="X295" s="271" t="str">
        <f t="shared" si="98"/>
        <v>新羽地区体育指導委員
・スポーツ推進委員
連絡協議会会長</v>
      </c>
      <c r="Y295" s="271" t="str">
        <f t="shared" si="98"/>
        <v>ペタンク大会</v>
      </c>
      <c r="Z295" s="271" t="str">
        <f t="shared" si="98"/>
        <v>インディアカ大会</v>
      </c>
      <c r="AA295" s="271" t="str">
        <f t="shared" si="98"/>
        <v>グラウンドゴルフ大会</v>
      </c>
      <c r="AB295" s="276" t="str">
        <f t="shared" si="98"/>
        <v>少年少女スポーツ大会</v>
      </c>
      <c r="AC295" s="277"/>
      <c r="AD295" s="270" t="s">
        <v>42</v>
      </c>
      <c r="AE295" s="271" t="s">
        <v>4</v>
      </c>
      <c r="AF295" s="271" t="s">
        <v>5</v>
      </c>
      <c r="AG295" s="271" t="s">
        <v>43</v>
      </c>
      <c r="AH295" s="276" t="s">
        <v>35</v>
      </c>
      <c r="AI295" s="270" t="s">
        <v>4</v>
      </c>
      <c r="AJ295" s="271" t="s">
        <v>109</v>
      </c>
      <c r="AK295" s="276"/>
      <c r="AL295" s="270" t="s">
        <v>14</v>
      </c>
      <c r="AM295" s="271" t="s">
        <v>15</v>
      </c>
      <c r="AN295" s="271" t="s">
        <v>37</v>
      </c>
      <c r="AO295" s="271" t="s">
        <v>38</v>
      </c>
      <c r="AP295" s="276"/>
      <c r="AQ295" s="278" t="s">
        <v>17</v>
      </c>
      <c r="AR295" s="279" t="s">
        <v>18</v>
      </c>
      <c r="AS295" s="272" t="s">
        <v>19</v>
      </c>
    </row>
    <row r="296" spans="1:63">
      <c r="AW296" s="238"/>
      <c r="AX296" s="238"/>
      <c r="AY296" s="238"/>
      <c r="AZ296" s="238"/>
      <c r="BA296" s="238"/>
      <c r="BB296" s="238"/>
      <c r="BC296" s="238"/>
      <c r="BD296" s="238"/>
      <c r="BE296" s="238"/>
      <c r="BF296" s="238"/>
      <c r="BG296" s="238"/>
      <c r="BH296" s="238"/>
      <c r="BI296" s="238"/>
      <c r="BJ296" s="238"/>
      <c r="BK296" s="238"/>
    </row>
    <row r="298" spans="1:63">
      <c r="AW298" s="238"/>
      <c r="AX298" s="238"/>
      <c r="AY298" s="238"/>
      <c r="AZ298" s="238"/>
      <c r="BA298" s="238"/>
      <c r="BB298" s="238"/>
      <c r="BC298" s="238"/>
      <c r="BD298" s="238"/>
      <c r="BE298" s="238"/>
      <c r="BF298" s="238"/>
      <c r="BG298" s="238"/>
      <c r="BH298" s="238"/>
      <c r="BI298" s="238"/>
      <c r="BJ298" s="238"/>
      <c r="BK298" s="238"/>
    </row>
    <row r="300" spans="1:63">
      <c r="AW300" s="238"/>
      <c r="AX300" s="238"/>
      <c r="AY300" s="238"/>
      <c r="AZ300" s="238"/>
      <c r="BA300" s="238"/>
      <c r="BB300" s="238"/>
      <c r="BC300" s="238"/>
      <c r="BD300" s="238"/>
      <c r="BE300" s="238"/>
      <c r="BF300" s="238"/>
      <c r="BG300" s="238"/>
      <c r="BH300" s="238"/>
      <c r="BI300" s="238"/>
      <c r="BJ300" s="238"/>
      <c r="BK300" s="238"/>
    </row>
    <row r="302" spans="1:63">
      <c r="AW302" s="238"/>
      <c r="AX302" s="238"/>
      <c r="AY302" s="238"/>
      <c r="AZ302" s="238"/>
      <c r="BA302" s="238"/>
      <c r="BB302" s="238"/>
      <c r="BC302" s="238"/>
      <c r="BD302" s="238"/>
      <c r="BE302" s="238"/>
      <c r="BF302" s="238"/>
      <c r="BG302" s="238"/>
      <c r="BH302" s="238"/>
      <c r="BI302" s="238"/>
      <c r="BJ302" s="238"/>
      <c r="BK302" s="238"/>
    </row>
    <row r="304" spans="1:63">
      <c r="AW304" s="238"/>
      <c r="AX304" s="238"/>
      <c r="AY304" s="238"/>
      <c r="AZ304" s="238"/>
      <c r="BA304" s="238"/>
      <c r="BB304" s="238"/>
      <c r="BC304" s="238"/>
      <c r="BD304" s="238"/>
      <c r="BE304" s="238"/>
      <c r="BF304" s="238"/>
      <c r="BG304" s="238"/>
      <c r="BH304" s="238"/>
      <c r="BI304" s="238"/>
      <c r="BJ304" s="238"/>
      <c r="BK304" s="238"/>
    </row>
    <row r="306" spans="49:63">
      <c r="AW306" s="238"/>
      <c r="AX306" s="238"/>
      <c r="AY306" s="238"/>
      <c r="AZ306" s="238"/>
      <c r="BA306" s="238"/>
      <c r="BB306" s="238"/>
      <c r="BC306" s="238"/>
      <c r="BD306" s="238"/>
      <c r="BE306" s="238"/>
      <c r="BF306" s="238"/>
      <c r="BG306" s="238"/>
      <c r="BH306" s="238"/>
      <c r="BI306" s="238"/>
      <c r="BJ306" s="238"/>
      <c r="BK306" s="238"/>
    </row>
    <row r="308" spans="49:63">
      <c r="AW308" s="238"/>
      <c r="AX308" s="238"/>
      <c r="AY308" s="238"/>
      <c r="AZ308" s="238"/>
      <c r="BA308" s="238"/>
      <c r="BB308" s="238"/>
      <c r="BC308" s="238"/>
      <c r="BD308" s="238"/>
      <c r="BE308" s="238"/>
      <c r="BF308" s="238"/>
      <c r="BG308" s="238"/>
      <c r="BH308" s="238"/>
      <c r="BI308" s="238"/>
      <c r="BJ308" s="238"/>
      <c r="BK308" s="238"/>
    </row>
    <row r="310" spans="49:63">
      <c r="AW310" s="238"/>
      <c r="AX310" s="238"/>
      <c r="AY310" s="238"/>
      <c r="AZ310" s="238"/>
      <c r="BA310" s="238"/>
      <c r="BB310" s="238"/>
      <c r="BC310" s="238"/>
      <c r="BD310" s="238"/>
      <c r="BE310" s="238"/>
      <c r="BF310" s="238"/>
      <c r="BG310" s="238"/>
      <c r="BH310" s="238"/>
      <c r="BI310" s="238"/>
      <c r="BJ310" s="238"/>
      <c r="BK310" s="238"/>
    </row>
    <row r="312" spans="49:63">
      <c r="AW312" s="238"/>
      <c r="AX312" s="238"/>
      <c r="AY312" s="238"/>
      <c r="AZ312" s="238"/>
      <c r="BA312" s="238"/>
      <c r="BB312" s="238"/>
      <c r="BC312" s="238"/>
      <c r="BD312" s="238"/>
      <c r="BE312" s="238"/>
      <c r="BF312" s="238"/>
      <c r="BG312" s="238"/>
      <c r="BH312" s="238"/>
      <c r="BI312" s="238"/>
      <c r="BJ312" s="238"/>
      <c r="BK312" s="238"/>
    </row>
    <row r="314" spans="49:63">
      <c r="AW314" s="238"/>
      <c r="AX314" s="238"/>
      <c r="AY314" s="238"/>
      <c r="AZ314" s="238"/>
      <c r="BA314" s="238"/>
      <c r="BB314" s="238"/>
      <c r="BC314" s="238"/>
      <c r="BD314" s="238"/>
      <c r="BE314" s="238"/>
      <c r="BF314" s="238"/>
      <c r="BG314" s="238"/>
      <c r="BH314" s="238"/>
      <c r="BI314" s="238"/>
      <c r="BJ314" s="238"/>
      <c r="BK314" s="238"/>
    </row>
    <row r="316" spans="49:63">
      <c r="AW316" s="238"/>
      <c r="AX316" s="238"/>
      <c r="AY316" s="238"/>
      <c r="AZ316" s="238"/>
      <c r="BA316" s="238"/>
      <c r="BB316" s="238"/>
      <c r="BC316" s="238"/>
      <c r="BD316" s="238"/>
      <c r="BE316" s="238"/>
      <c r="BF316" s="238"/>
      <c r="BG316" s="238"/>
      <c r="BH316" s="238"/>
      <c r="BI316" s="238"/>
      <c r="BJ316" s="238"/>
      <c r="BK316" s="238"/>
    </row>
  </sheetData>
  <mergeCells count="16">
    <mergeCell ref="Q101:R101"/>
    <mergeCell ref="K102:L102"/>
    <mergeCell ref="N102:O102"/>
    <mergeCell ref="AL1:AP1"/>
    <mergeCell ref="A101:D101"/>
    <mergeCell ref="I101:P101"/>
    <mergeCell ref="AL101:AP101"/>
    <mergeCell ref="V101:AB101"/>
    <mergeCell ref="AD101:AH101"/>
    <mergeCell ref="AI101:AK101"/>
    <mergeCell ref="S101:T101"/>
    <mergeCell ref="S1:T1"/>
    <mergeCell ref="V1:AB1"/>
    <mergeCell ref="AD1:AH1"/>
    <mergeCell ref="AI1:AK1"/>
    <mergeCell ref="B102:C102"/>
  </mergeCells>
  <phoneticPr fontId="7"/>
  <printOptions horizontalCentered="1"/>
  <pageMargins left="0.19685039370078741" right="0.19685039370078741" top="0.19685039370078741" bottom="0.19685039370078741" header="0.31496062992125984" footer="0.31496062992125984"/>
  <pageSetup paperSize="9" scale="70" fitToWidth="2" fitToHeight="30" pageOrder="overThenDown" orientation="landscape" verticalDpi="4000" r:id="rId1"/>
  <headerFooter alignWithMargins="0"/>
  <colBreaks count="1" manualBreakCount="1">
    <brk id="20"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93B3E-2205-4328-81C8-6F57D657D481}">
  <dimension ref="A1:C75"/>
  <sheetViews>
    <sheetView workbookViewId="0">
      <selection sqref="A1:C74"/>
    </sheetView>
  </sheetViews>
  <sheetFormatPr defaultRowHeight="13.5"/>
  <cols>
    <col min="1" max="1" width="3.375" bestFit="1" customWidth="1"/>
    <col min="2" max="2" width="28.125" bestFit="1" customWidth="1"/>
    <col min="3" max="3" width="72.625" customWidth="1"/>
  </cols>
  <sheetData>
    <row r="1" spans="1:3" ht="18.75">
      <c r="A1" s="398" t="s">
        <v>1063</v>
      </c>
      <c r="B1" s="399"/>
      <c r="C1" s="399"/>
    </row>
    <row r="3" spans="1:3">
      <c r="B3" t="s">
        <v>1072</v>
      </c>
      <c r="C3" t="s">
        <v>1070</v>
      </c>
    </row>
    <row r="4" spans="1:3">
      <c r="B4" t="s">
        <v>1073</v>
      </c>
      <c r="C4" t="s">
        <v>1071</v>
      </c>
    </row>
    <row r="5" spans="1:3">
      <c r="B5" s="395" t="s">
        <v>1064</v>
      </c>
      <c r="C5" s="380"/>
    </row>
    <row r="6" spans="1:3">
      <c r="B6" s="395"/>
      <c r="C6" s="380"/>
    </row>
    <row r="7" spans="1:3">
      <c r="B7" s="395"/>
      <c r="C7" s="380"/>
    </row>
    <row r="8" spans="1:3">
      <c r="B8" s="395"/>
      <c r="C8" s="380"/>
    </row>
    <row r="9" spans="1:3">
      <c r="B9" s="395"/>
      <c r="C9" s="380"/>
    </row>
    <row r="10" spans="1:3">
      <c r="B10" s="380"/>
      <c r="C10" s="380"/>
    </row>
    <row r="11" spans="1:3" ht="13.5" customHeight="1">
      <c r="B11" s="395" t="s">
        <v>1065</v>
      </c>
      <c r="C11" s="380"/>
    </row>
    <row r="12" spans="1:3" ht="13.5" customHeight="1">
      <c r="B12" s="395"/>
      <c r="C12" s="380"/>
    </row>
    <row r="13" spans="1:3" ht="13.5" customHeight="1">
      <c r="B13" s="395"/>
      <c r="C13" s="380"/>
    </row>
    <row r="14" spans="1:3">
      <c r="B14" s="380"/>
      <c r="C14" s="380"/>
    </row>
    <row r="15" spans="1:3" ht="13.5" customHeight="1">
      <c r="B15" s="395" t="s">
        <v>1066</v>
      </c>
      <c r="C15" s="380"/>
    </row>
    <row r="16" spans="1:3" ht="13.5" customHeight="1">
      <c r="B16" s="395"/>
      <c r="C16" s="380"/>
    </row>
    <row r="17" spans="1:3" ht="13.5" customHeight="1">
      <c r="B17" s="395"/>
      <c r="C17" s="380"/>
    </row>
    <row r="18" spans="1:3">
      <c r="B18" s="380"/>
      <c r="C18" s="380"/>
    </row>
    <row r="19" spans="1:3" ht="13.5" customHeight="1">
      <c r="B19" s="395" t="s">
        <v>1067</v>
      </c>
      <c r="C19" s="380"/>
    </row>
    <row r="20" spans="1:3">
      <c r="B20" s="380"/>
      <c r="C20" s="380"/>
    </row>
    <row r="22" spans="1:3">
      <c r="A22" s="88" t="s">
        <v>1018</v>
      </c>
    </row>
    <row r="23" spans="1:3">
      <c r="A23" s="88" t="s">
        <v>1019</v>
      </c>
      <c r="B23" t="s">
        <v>1020</v>
      </c>
    </row>
    <row r="24" spans="1:3">
      <c r="A24" s="88" t="s">
        <v>1021</v>
      </c>
      <c r="B24" t="s">
        <v>1022</v>
      </c>
    </row>
    <row r="25" spans="1:3">
      <c r="A25" s="88" t="s">
        <v>1023</v>
      </c>
      <c r="B25" t="s">
        <v>1024</v>
      </c>
    </row>
    <row r="26" spans="1:3">
      <c r="A26" s="88"/>
    </row>
    <row r="27" spans="1:3">
      <c r="A27" s="88" t="s">
        <v>1025</v>
      </c>
    </row>
    <row r="28" spans="1:3">
      <c r="A28" s="88" t="s">
        <v>1019</v>
      </c>
      <c r="B28" t="s">
        <v>1026</v>
      </c>
    </row>
    <row r="29" spans="1:3">
      <c r="A29" s="88" t="s">
        <v>1021</v>
      </c>
      <c r="B29" t="s">
        <v>1027</v>
      </c>
    </row>
    <row r="30" spans="1:3">
      <c r="A30" s="88"/>
    </row>
    <row r="31" spans="1:3">
      <c r="A31" s="88"/>
      <c r="B31" s="395" t="s">
        <v>1017</v>
      </c>
      <c r="C31" s="380"/>
    </row>
    <row r="32" spans="1:3">
      <c r="A32" s="88"/>
      <c r="B32" s="395"/>
      <c r="C32" s="380"/>
    </row>
    <row r="33" spans="1:3">
      <c r="A33" s="88"/>
      <c r="B33" s="395"/>
      <c r="C33" s="380"/>
    </row>
    <row r="34" spans="1:3">
      <c r="A34" s="88"/>
      <c r="B34" s="395"/>
      <c r="C34" s="380"/>
    </row>
    <row r="35" spans="1:3">
      <c r="A35" s="88"/>
      <c r="B35" s="380"/>
      <c r="C35" s="380"/>
    </row>
    <row r="36" spans="1:3">
      <c r="B36" s="395" t="s">
        <v>1068</v>
      </c>
      <c r="C36" s="380"/>
    </row>
    <row r="37" spans="1:3">
      <c r="B37" s="380"/>
      <c r="C37" s="380"/>
    </row>
    <row r="38" spans="1:3">
      <c r="B38" s="396" t="s">
        <v>1069</v>
      </c>
      <c r="C38" s="397"/>
    </row>
    <row r="39" spans="1:3">
      <c r="B39" s="89"/>
    </row>
    <row r="40" spans="1:3">
      <c r="A40" s="88" t="s">
        <v>1049</v>
      </c>
    </row>
    <row r="41" spans="1:3">
      <c r="A41" s="90" t="s">
        <v>1062</v>
      </c>
      <c r="B41" s="88" t="s">
        <v>1029</v>
      </c>
    </row>
    <row r="42" spans="1:3">
      <c r="A42" s="90" t="s">
        <v>1062</v>
      </c>
      <c r="B42" s="88" t="s">
        <v>1030</v>
      </c>
    </row>
    <row r="43" spans="1:3">
      <c r="A43" s="90" t="s">
        <v>1062</v>
      </c>
      <c r="B43" s="88" t="s">
        <v>1031</v>
      </c>
    </row>
    <row r="44" spans="1:3">
      <c r="A44" s="90" t="s">
        <v>1062</v>
      </c>
      <c r="B44" s="88" t="s">
        <v>1032</v>
      </c>
    </row>
    <row r="45" spans="1:3">
      <c r="A45" s="90" t="s">
        <v>1062</v>
      </c>
      <c r="B45" s="88" t="s">
        <v>1033</v>
      </c>
    </row>
    <row r="46" spans="1:3">
      <c r="A46" s="90" t="s">
        <v>1062</v>
      </c>
      <c r="B46" s="88" t="s">
        <v>1034</v>
      </c>
    </row>
    <row r="47" spans="1:3">
      <c r="A47" s="90" t="s">
        <v>1062</v>
      </c>
      <c r="B47" s="88" t="s">
        <v>1035</v>
      </c>
    </row>
    <row r="48" spans="1:3">
      <c r="A48" s="90" t="s">
        <v>1062</v>
      </c>
      <c r="B48" s="88" t="s">
        <v>1036</v>
      </c>
    </row>
    <row r="49" spans="1:2">
      <c r="A49" s="90" t="s">
        <v>1062</v>
      </c>
      <c r="B49" s="88" t="s">
        <v>1037</v>
      </c>
    </row>
    <row r="50" spans="1:2">
      <c r="A50" s="90" t="s">
        <v>1062</v>
      </c>
      <c r="B50" s="88" t="s">
        <v>1038</v>
      </c>
    </row>
    <row r="51" spans="1:2">
      <c r="A51" s="90" t="s">
        <v>1062</v>
      </c>
      <c r="B51" s="88" t="s">
        <v>1039</v>
      </c>
    </row>
    <row r="52" spans="1:2">
      <c r="A52" s="90" t="s">
        <v>1062</v>
      </c>
      <c r="B52" s="88" t="s">
        <v>1040</v>
      </c>
    </row>
    <row r="53" spans="1:2">
      <c r="A53" s="90" t="s">
        <v>1062</v>
      </c>
      <c r="B53" s="88" t="s">
        <v>1041</v>
      </c>
    </row>
    <row r="54" spans="1:2">
      <c r="A54" s="90" t="s">
        <v>1062</v>
      </c>
      <c r="B54" s="88" t="s">
        <v>1042</v>
      </c>
    </row>
    <row r="55" spans="1:2">
      <c r="A55" s="90" t="s">
        <v>1062</v>
      </c>
      <c r="B55" s="88" t="s">
        <v>1043</v>
      </c>
    </row>
    <row r="56" spans="1:2">
      <c r="A56" s="90" t="s">
        <v>1062</v>
      </c>
      <c r="B56" s="88" t="s">
        <v>1044</v>
      </c>
    </row>
    <row r="57" spans="1:2">
      <c r="A57" s="90" t="s">
        <v>1062</v>
      </c>
      <c r="B57" s="88" t="s">
        <v>1045</v>
      </c>
    </row>
    <row r="58" spans="1:2">
      <c r="A58" s="90" t="s">
        <v>1062</v>
      </c>
      <c r="B58" s="88" t="s">
        <v>1046</v>
      </c>
    </row>
    <row r="59" spans="1:2">
      <c r="A59" s="90" t="s">
        <v>1062</v>
      </c>
      <c r="B59" s="88" t="s">
        <v>1047</v>
      </c>
    </row>
    <row r="60" spans="1:2">
      <c r="A60" s="90" t="s">
        <v>1062</v>
      </c>
      <c r="B60" s="88" t="s">
        <v>1048</v>
      </c>
    </row>
    <row r="61" spans="1:2">
      <c r="A61" s="88"/>
    </row>
    <row r="62" spans="1:2">
      <c r="A62" s="88" t="s">
        <v>1028</v>
      </c>
    </row>
    <row r="63" spans="1:2" ht="16.5">
      <c r="A63" s="90" t="s">
        <v>1062</v>
      </c>
      <c r="B63" s="87" t="s">
        <v>1050</v>
      </c>
    </row>
    <row r="64" spans="1:2" ht="16.5">
      <c r="A64" s="90" t="s">
        <v>1062</v>
      </c>
      <c r="B64" s="87" t="s">
        <v>1051</v>
      </c>
    </row>
    <row r="65" spans="1:2" ht="16.5">
      <c r="A65" s="90" t="s">
        <v>1062</v>
      </c>
      <c r="B65" s="87" t="s">
        <v>1052</v>
      </c>
    </row>
    <row r="66" spans="1:2" ht="16.5">
      <c r="A66" s="90" t="s">
        <v>1062</v>
      </c>
      <c r="B66" s="87" t="s">
        <v>1053</v>
      </c>
    </row>
    <row r="67" spans="1:2" ht="16.5">
      <c r="A67" s="90" t="s">
        <v>1062</v>
      </c>
      <c r="B67" s="87" t="s">
        <v>1054</v>
      </c>
    </row>
    <row r="68" spans="1:2" ht="16.5">
      <c r="A68" s="90" t="s">
        <v>1062</v>
      </c>
      <c r="B68" s="87" t="s">
        <v>1055</v>
      </c>
    </row>
    <row r="69" spans="1:2" ht="16.5">
      <c r="A69" s="90" t="s">
        <v>1062</v>
      </c>
      <c r="B69" s="87" t="s">
        <v>1056</v>
      </c>
    </row>
    <row r="70" spans="1:2" ht="16.5">
      <c r="A70" s="90" t="s">
        <v>1062</v>
      </c>
      <c r="B70" s="87" t="s">
        <v>1057</v>
      </c>
    </row>
    <row r="71" spans="1:2" ht="16.5">
      <c r="A71" s="90" t="s">
        <v>1062</v>
      </c>
      <c r="B71" s="87" t="s">
        <v>1058</v>
      </c>
    </row>
    <row r="72" spans="1:2" ht="16.5">
      <c r="A72" s="90" t="s">
        <v>1062</v>
      </c>
      <c r="B72" s="87" t="s">
        <v>1059</v>
      </c>
    </row>
    <row r="73" spans="1:2" ht="16.5">
      <c r="A73" s="90" t="s">
        <v>1062</v>
      </c>
      <c r="B73" s="87" t="s">
        <v>1060</v>
      </c>
    </row>
    <row r="74" spans="1:2" ht="16.5">
      <c r="A74" s="90" t="s">
        <v>1062</v>
      </c>
      <c r="B74" s="87" t="s">
        <v>1061</v>
      </c>
    </row>
    <row r="75" spans="1:2">
      <c r="A75" s="91"/>
    </row>
  </sheetData>
  <mergeCells count="8">
    <mergeCell ref="B31:C35"/>
    <mergeCell ref="B36:C37"/>
    <mergeCell ref="B38:C38"/>
    <mergeCell ref="A1:C1"/>
    <mergeCell ref="B5:C10"/>
    <mergeCell ref="B11:C14"/>
    <mergeCell ref="B15:C18"/>
    <mergeCell ref="B19:C20"/>
  </mergeCells>
  <phoneticPr fontId="2"/>
  <hyperlinks>
    <hyperlink ref="B38" r:id="rId1" display="https://www.city.yokohama.lg.jp/city-info/koho-kocho/press/kyoiku/2021/syukennsyakyouiku.html?fbclid=IwAR0VEyctU_5kn6k-6Skiel2gdyaYHW7vj8RGiUXhAeANLFSQWYekbkCvvVc" xr:uid="{2186B955-65D6-4BE4-A555-F2A5C6011199}"/>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E29"/>
  <sheetViews>
    <sheetView workbookViewId="0">
      <selection activeCell="D50" sqref="D50"/>
    </sheetView>
  </sheetViews>
  <sheetFormatPr defaultColWidth="40.5" defaultRowHeight="14.25"/>
  <cols>
    <col min="1" max="1" width="22.75" style="43" bestFit="1" customWidth="1"/>
    <col min="2" max="2" width="3.5" style="43" bestFit="1" customWidth="1"/>
    <col min="3" max="3" width="9.5" style="43" bestFit="1" customWidth="1"/>
    <col min="4" max="4" width="62.75" style="43" bestFit="1" customWidth="1"/>
    <col min="5" max="5" width="2.5" style="43" bestFit="1" customWidth="1"/>
    <col min="6" max="254" width="9" style="43" customWidth="1"/>
    <col min="255" max="255" width="62.75" style="43" bestFit="1" customWidth="1"/>
    <col min="256" max="256" width="40.5" style="43" bestFit="1"/>
    <col min="257" max="16384" width="40.5" style="43"/>
  </cols>
  <sheetData>
    <row r="1" spans="1:5">
      <c r="A1" s="43" t="s">
        <v>952</v>
      </c>
    </row>
    <row r="5" spans="1:5">
      <c r="A5" s="43">
        <f>B5+1925</f>
        <v>1929</v>
      </c>
      <c r="B5" s="43">
        <v>4</v>
      </c>
      <c r="C5" s="43" t="s">
        <v>852</v>
      </c>
      <c r="D5" s="43" t="s">
        <v>853</v>
      </c>
      <c r="E5" s="43" t="s">
        <v>820</v>
      </c>
    </row>
    <row r="6" spans="1:5">
      <c r="A6" s="43">
        <f>B6+1925</f>
        <v>1930</v>
      </c>
      <c r="B6" s="43">
        <v>5</v>
      </c>
      <c r="C6" s="43" t="s">
        <v>854</v>
      </c>
      <c r="D6" s="43" t="s">
        <v>855</v>
      </c>
      <c r="E6" s="43" t="s">
        <v>820</v>
      </c>
    </row>
    <row r="7" spans="1:5">
      <c r="A7" s="43">
        <f>B7+1925</f>
        <v>1955</v>
      </c>
      <c r="B7" s="43">
        <v>30</v>
      </c>
      <c r="C7" s="43" t="s">
        <v>856</v>
      </c>
      <c r="D7" s="43" t="s">
        <v>857</v>
      </c>
    </row>
    <row r="8" spans="1:5">
      <c r="D8" s="43" t="s">
        <v>858</v>
      </c>
    </row>
    <row r="9" spans="1:5">
      <c r="D9" s="43" t="s">
        <v>859</v>
      </c>
    </row>
    <row r="10" spans="1:5">
      <c r="A10" s="43">
        <f>B10+1925</f>
        <v>1966</v>
      </c>
      <c r="B10" s="43">
        <v>41</v>
      </c>
      <c r="C10" s="43" t="s">
        <v>860</v>
      </c>
      <c r="D10" s="43" t="s">
        <v>861</v>
      </c>
    </row>
    <row r="11" spans="1:5">
      <c r="D11" s="43" t="s">
        <v>862</v>
      </c>
    </row>
    <row r="12" spans="1:5">
      <c r="D12" s="43" t="s">
        <v>863</v>
      </c>
    </row>
    <row r="13" spans="1:5">
      <c r="A13" s="43">
        <f>B13+1925</f>
        <v>1981</v>
      </c>
      <c r="B13" s="43">
        <v>56</v>
      </c>
      <c r="C13" s="43" t="s">
        <v>864</v>
      </c>
      <c r="D13" s="43" t="s">
        <v>865</v>
      </c>
    </row>
    <row r="14" spans="1:5">
      <c r="D14" s="43" t="s">
        <v>866</v>
      </c>
    </row>
    <row r="15" spans="1:5">
      <c r="D15" s="43" t="s">
        <v>867</v>
      </c>
    </row>
    <row r="16" spans="1:5">
      <c r="A16" s="43">
        <f>B16-12+2000</f>
        <v>1998</v>
      </c>
      <c r="B16" s="43">
        <v>10</v>
      </c>
      <c r="C16" s="43" t="s">
        <v>868</v>
      </c>
      <c r="D16" s="43" t="s">
        <v>869</v>
      </c>
    </row>
    <row r="17" spans="1:4">
      <c r="D17" s="43" t="s">
        <v>870</v>
      </c>
    </row>
    <row r="18" spans="1:4">
      <c r="D18" s="43" t="s">
        <v>871</v>
      </c>
    </row>
    <row r="19" spans="1:4">
      <c r="A19" s="43">
        <f>B19+1988</f>
        <v>2002</v>
      </c>
      <c r="B19" s="43">
        <v>14</v>
      </c>
      <c r="C19" s="43" t="s">
        <v>872</v>
      </c>
      <c r="D19" s="43" t="s">
        <v>873</v>
      </c>
    </row>
    <row r="20" spans="1:4">
      <c r="D20" s="43" t="s">
        <v>874</v>
      </c>
    </row>
    <row r="21" spans="1:4">
      <c r="D21" s="43" t="s">
        <v>875</v>
      </c>
    </row>
    <row r="23" spans="1:4">
      <c r="A23" s="43">
        <f>B23+1988</f>
        <v>2009</v>
      </c>
      <c r="B23" s="43">
        <v>21</v>
      </c>
      <c r="C23" s="43" t="s">
        <v>876</v>
      </c>
      <c r="D23" s="43" t="s">
        <v>877</v>
      </c>
    </row>
    <row r="24" spans="1:4">
      <c r="D24" s="43" t="s">
        <v>878</v>
      </c>
    </row>
    <row r="25" spans="1:4">
      <c r="D25" s="43" t="s">
        <v>879</v>
      </c>
    </row>
    <row r="26" spans="1:4">
      <c r="D26" s="43" t="s">
        <v>880</v>
      </c>
    </row>
    <row r="29" spans="1:4">
      <c r="C29" s="43" t="s">
        <v>881</v>
      </c>
    </row>
  </sheetData>
  <phoneticPr fontId="2"/>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2A8F5-F8DA-4218-B757-431CE816718E}">
  <dimension ref="A1:AD463"/>
  <sheetViews>
    <sheetView topLeftCell="V1" workbookViewId="0">
      <selection activeCell="AB10" sqref="AB10:AB463"/>
    </sheetView>
  </sheetViews>
  <sheetFormatPr defaultRowHeight="13.5"/>
  <cols>
    <col min="1" max="3" width="5.625" style="75" customWidth="1"/>
    <col min="4" max="4" width="20.125" style="157" bestFit="1" customWidth="1"/>
    <col min="5" max="5" width="17.75" style="75" bestFit="1" customWidth="1"/>
    <col min="6" max="6" width="21.5" style="75" bestFit="1" customWidth="1"/>
    <col min="7" max="7" width="42.625" style="75" customWidth="1"/>
    <col min="8" max="8" width="50.375" style="75" bestFit="1" customWidth="1"/>
    <col min="9" max="9" width="16.375" style="75" bestFit="1" customWidth="1"/>
    <col min="10" max="10" width="5.25" style="75" bestFit="1" customWidth="1"/>
    <col min="11" max="11" width="15.25" style="75" bestFit="1" customWidth="1"/>
    <col min="12" max="12" width="5.25" style="75" bestFit="1" customWidth="1"/>
    <col min="13" max="13" width="18.375" style="75" bestFit="1" customWidth="1"/>
    <col min="14" max="14" width="5.25" style="75" bestFit="1" customWidth="1"/>
    <col min="15" max="15" width="21.875" style="75" bestFit="1" customWidth="1"/>
    <col min="16" max="16" width="5.25" style="75" bestFit="1" customWidth="1"/>
    <col min="17" max="17" width="21.125" style="75" bestFit="1" customWidth="1"/>
    <col min="18" max="18" width="7.5" style="75" bestFit="1" customWidth="1"/>
    <col min="19" max="19" width="9" style="75" bestFit="1" customWidth="1"/>
    <col min="20" max="20" width="5.25" style="75" bestFit="1" customWidth="1"/>
    <col min="21" max="21" width="29.375" style="75" bestFit="1" customWidth="1"/>
    <col min="22" max="22" width="5.25" style="75" bestFit="1" customWidth="1"/>
    <col min="23" max="23" width="17.5" style="75" customWidth="1"/>
    <col min="24" max="24" width="10.5" style="75" bestFit="1" customWidth="1"/>
    <col min="25" max="26" width="5.625" style="75" customWidth="1"/>
    <col min="27" max="27" width="9" style="75"/>
    <col min="28" max="28" width="112.75" style="75" bestFit="1" customWidth="1"/>
    <col min="29" max="29" width="20.375" style="75" customWidth="1"/>
    <col min="30" max="16384" width="9" style="75"/>
  </cols>
  <sheetData>
    <row r="1" spans="1:29" ht="21">
      <c r="A1" s="162"/>
      <c r="B1" s="162"/>
      <c r="C1" s="162"/>
      <c r="D1" s="162"/>
      <c r="E1" s="162"/>
      <c r="F1" s="162"/>
      <c r="G1" s="162" t="s">
        <v>1419</v>
      </c>
      <c r="H1" s="162"/>
      <c r="I1" s="162" t="s">
        <v>1420</v>
      </c>
      <c r="J1" s="162"/>
      <c r="K1" s="162" t="s">
        <v>1421</v>
      </c>
      <c r="L1" s="162"/>
      <c r="M1" s="162" t="s">
        <v>1422</v>
      </c>
      <c r="N1" s="162" t="s">
        <v>1423</v>
      </c>
      <c r="O1" s="162" t="s">
        <v>1424</v>
      </c>
      <c r="P1" s="162" t="s">
        <v>1425</v>
      </c>
      <c r="Q1" s="162" t="s">
        <v>1426</v>
      </c>
      <c r="R1" s="162"/>
      <c r="S1" s="162" t="s">
        <v>1427</v>
      </c>
      <c r="T1" s="162" t="s">
        <v>1428</v>
      </c>
      <c r="U1" s="162" t="s">
        <v>1430</v>
      </c>
      <c r="V1" s="162"/>
      <c r="W1" s="162" t="s">
        <v>1429</v>
      </c>
      <c r="X1" s="162"/>
      <c r="Y1" s="162"/>
      <c r="Z1" s="162"/>
      <c r="AA1" s="158"/>
    </row>
    <row r="2" spans="1:29" ht="21">
      <c r="A2" s="162"/>
      <c r="B2" s="162"/>
      <c r="C2" s="162"/>
      <c r="D2" s="162" t="s">
        <v>1431</v>
      </c>
      <c r="E2" s="162" t="s">
        <v>1431</v>
      </c>
      <c r="F2" s="162" t="s">
        <v>1431</v>
      </c>
      <c r="G2" s="162" t="s">
        <v>1431</v>
      </c>
      <c r="H2" s="162" t="s">
        <v>1431</v>
      </c>
      <c r="I2" s="162" t="s">
        <v>1431</v>
      </c>
      <c r="J2" s="162" t="s">
        <v>1431</v>
      </c>
      <c r="K2" s="162" t="s">
        <v>1431</v>
      </c>
      <c r="L2" s="162" t="s">
        <v>1431</v>
      </c>
      <c r="M2" s="162" t="s">
        <v>1431</v>
      </c>
      <c r="N2" s="162" t="s">
        <v>1431</v>
      </c>
      <c r="O2" s="162" t="s">
        <v>1431</v>
      </c>
      <c r="P2" s="162" t="s">
        <v>1431</v>
      </c>
      <c r="Q2" s="162" t="s">
        <v>1431</v>
      </c>
      <c r="R2" s="162" t="s">
        <v>1431</v>
      </c>
      <c r="S2" s="162" t="s">
        <v>1431</v>
      </c>
      <c r="T2" s="162" t="s">
        <v>1431</v>
      </c>
      <c r="U2" s="162" t="s">
        <v>1431</v>
      </c>
      <c r="V2" s="162" t="s">
        <v>1431</v>
      </c>
      <c r="W2" s="162" t="s">
        <v>1431</v>
      </c>
      <c r="X2" s="162" t="s">
        <v>1431</v>
      </c>
      <c r="Y2" s="162" t="s">
        <v>1431</v>
      </c>
      <c r="Z2" s="162" t="s">
        <v>1431</v>
      </c>
      <c r="AA2" s="158"/>
    </row>
    <row r="3" spans="1:29">
      <c r="B3" s="157"/>
      <c r="D3" s="75"/>
      <c r="F3" s="164" t="s">
        <v>1433</v>
      </c>
      <c r="G3" s="164"/>
      <c r="AA3" s="158"/>
    </row>
    <row r="4" spans="1:29">
      <c r="A4" s="75">
        <v>11</v>
      </c>
      <c r="B4" s="157"/>
      <c r="D4" s="75"/>
      <c r="G4" s="75">
        <f ca="1">INDIRECT("'新羽地域の年表 '!"&amp;G1&amp;A4)</f>
        <v>0</v>
      </c>
      <c r="AA4" s="158"/>
    </row>
    <row r="5" spans="1:29">
      <c r="B5" s="157"/>
      <c r="D5" s="75"/>
      <c r="G5" s="75" t="s">
        <v>1402</v>
      </c>
      <c r="AA5" s="158"/>
    </row>
    <row r="6" spans="1:29">
      <c r="B6" s="157"/>
      <c r="D6" s="75"/>
      <c r="G6" s="159" t="s">
        <v>1536</v>
      </c>
      <c r="AA6" s="158"/>
    </row>
    <row r="7" spans="1:29">
      <c r="B7" s="157"/>
      <c r="D7" s="75"/>
      <c r="G7" s="159" t="s">
        <v>1404</v>
      </c>
      <c r="AA7" s="158"/>
    </row>
    <row r="8" spans="1:29">
      <c r="A8" s="75">
        <v>11</v>
      </c>
      <c r="B8" s="157"/>
      <c r="D8" s="75"/>
      <c r="G8" s="163" t="s">
        <v>1432</v>
      </c>
      <c r="I8" s="163"/>
      <c r="AA8" s="158"/>
    </row>
    <row r="9" spans="1:29">
      <c r="A9" s="165"/>
      <c r="B9" s="165"/>
      <c r="C9" s="165"/>
      <c r="D9" s="165"/>
      <c r="E9" s="165"/>
      <c r="F9" s="165"/>
      <c r="G9" s="165"/>
      <c r="H9" s="165"/>
      <c r="I9" s="165"/>
      <c r="J9" s="165"/>
      <c r="K9" s="165"/>
      <c r="L9" s="165"/>
      <c r="M9" s="165"/>
      <c r="N9" s="165"/>
      <c r="O9" s="165"/>
      <c r="P9" s="165"/>
      <c r="Q9" s="165"/>
      <c r="R9" s="165"/>
      <c r="S9" s="165"/>
      <c r="T9" s="165"/>
      <c r="U9" s="165"/>
      <c r="V9" s="165"/>
      <c r="W9" s="165"/>
      <c r="X9" s="165"/>
      <c r="Y9" s="165"/>
      <c r="Z9" s="165"/>
      <c r="AA9" s="158"/>
      <c r="AB9" s="165"/>
      <c r="AC9" s="165"/>
    </row>
    <row r="10" spans="1:29">
      <c r="B10" s="157"/>
      <c r="D10" s="75" t="s">
        <v>1193</v>
      </c>
      <c r="E10" s="159" t="s">
        <v>1348</v>
      </c>
      <c r="G10" s="159"/>
      <c r="I10" s="159"/>
      <c r="K10" s="159"/>
      <c r="M10" s="159"/>
      <c r="O10" s="159"/>
      <c r="Q10" s="159"/>
      <c r="S10" s="159"/>
      <c r="U10" s="159"/>
      <c r="W10" s="159"/>
      <c r="Y10" s="159"/>
      <c r="AA10" s="158"/>
      <c r="AB10" s="75" t="str">
        <f>C10&amp;D10&amp;E10&amp;F10&amp;G10&amp;H10&amp;I10&amp;J10&amp;K10&amp;L10&amp;M10&amp;N10&amp;O10&amp;P10&amp;Q10&amp;R10&amp;S10&amp;T10&amp;U10&amp;V10&amp;W10&amp;X10&amp;Y10&amp;Z10</f>
        <v xml:space="preserve">&lt;!DOCTYPE HTML PUBLIC "-//W3C//DTD HTML 4.0 Transitional//EN"&gt; </v>
      </c>
    </row>
    <row r="11" spans="1:29">
      <c r="B11" s="157"/>
      <c r="D11" s="75" t="s">
        <v>1194</v>
      </c>
      <c r="E11" s="159" t="s">
        <v>1348</v>
      </c>
      <c r="G11" s="159"/>
      <c r="I11" s="159"/>
      <c r="K11" s="159"/>
      <c r="M11" s="159"/>
      <c r="O11" s="159"/>
      <c r="Q11" s="159"/>
      <c r="S11" s="159"/>
      <c r="U11" s="159"/>
      <c r="W11" s="159"/>
      <c r="Y11" s="159"/>
      <c r="AA11" s="158"/>
      <c r="AB11" s="75" t="str">
        <f t="shared" ref="AB11:AB74" si="0">C11&amp;D11&amp;E11&amp;F11&amp;G11&amp;H11&amp;I11&amp;J11&amp;K11&amp;L11&amp;M11&amp;N11&amp;O11&amp;P11&amp;Q11&amp;R11&amp;S11&amp;T11&amp;U11&amp;V11&amp;W11&amp;X11&amp;Y11&amp;Z11</f>
        <v xml:space="preserve">&lt;html lang="ja"&gt; </v>
      </c>
    </row>
    <row r="12" spans="1:29">
      <c r="B12" s="157"/>
      <c r="D12" s="75" t="s">
        <v>1195</v>
      </c>
      <c r="E12" s="159" t="s">
        <v>1348</v>
      </c>
      <c r="G12" s="159"/>
      <c r="I12" s="159"/>
      <c r="K12" s="159"/>
      <c r="M12" s="159"/>
      <c r="O12" s="159"/>
      <c r="Q12" s="159"/>
      <c r="S12" s="159"/>
      <c r="U12" s="159"/>
      <c r="W12" s="159"/>
      <c r="Y12" s="159"/>
      <c r="AA12" s="158"/>
      <c r="AB12" s="75" t="str">
        <f t="shared" si="0"/>
        <v xml:space="preserve">&lt;head&gt; </v>
      </c>
    </row>
    <row r="13" spans="1:29">
      <c r="B13" s="157"/>
      <c r="D13" s="75" t="s">
        <v>1196</v>
      </c>
      <c r="E13" s="159" t="s">
        <v>1348</v>
      </c>
      <c r="G13" s="159"/>
      <c r="I13" s="159"/>
      <c r="K13" s="159"/>
      <c r="M13" s="159"/>
      <c r="O13" s="159"/>
      <c r="Q13" s="159"/>
      <c r="S13" s="159"/>
      <c r="U13" s="159"/>
      <c r="W13" s="159"/>
      <c r="Y13" s="159"/>
      <c r="AA13" s="158"/>
      <c r="AB13" s="75" t="str">
        <f t="shared" si="0"/>
        <v xml:space="preserve">&lt;meta charset="UTF-8"&gt; </v>
      </c>
    </row>
    <row r="14" spans="1:29">
      <c r="B14" s="157"/>
      <c r="D14" s="75" t="s">
        <v>1272</v>
      </c>
      <c r="E14" s="159" t="s">
        <v>1348</v>
      </c>
      <c r="G14" s="159" t="str">
        <f>G6</f>
        <v>新羽地域の歴史・年表</v>
      </c>
      <c r="I14" s="159"/>
      <c r="J14" s="75" t="s">
        <v>1403</v>
      </c>
      <c r="K14" s="159"/>
      <c r="M14" s="159"/>
      <c r="O14" s="159"/>
      <c r="Q14" s="159"/>
      <c r="S14" s="159"/>
      <c r="U14" s="159"/>
      <c r="W14" s="159"/>
      <c r="Y14" s="159"/>
      <c r="AA14" s="158"/>
      <c r="AB14" s="75" t="str">
        <f t="shared" si="0"/>
        <v>&lt;title&gt; 新羽地域の歴史・年表&lt;/title&gt;</v>
      </c>
    </row>
    <row r="15" spans="1:29">
      <c r="B15" s="157"/>
      <c r="D15" s="75" t="s">
        <v>1197</v>
      </c>
      <c r="E15" s="159" t="s">
        <v>1348</v>
      </c>
      <c r="G15" s="159"/>
      <c r="I15" s="159"/>
      <c r="K15" s="159"/>
      <c r="M15" s="159"/>
      <c r="O15" s="159"/>
      <c r="Q15" s="159"/>
      <c r="S15" s="159"/>
      <c r="U15" s="159"/>
      <c r="W15" s="159"/>
      <c r="Y15" s="159"/>
      <c r="AA15" s="158"/>
      <c r="AB15" s="75" t="str">
        <f t="shared" si="0"/>
        <v xml:space="preserve">&lt;meta name="viewport" content="width=device-width, initial-scale=1"&gt; </v>
      </c>
    </row>
    <row r="16" spans="1:29">
      <c r="B16" s="157"/>
      <c r="D16" s="75" t="s">
        <v>1346</v>
      </c>
      <c r="E16" s="159" t="s">
        <v>1348</v>
      </c>
      <c r="G16" s="159" t="str">
        <f>G6</f>
        <v>新羽地域の歴史・年表</v>
      </c>
      <c r="I16" s="159"/>
      <c r="J16" s="75" t="s">
        <v>1342</v>
      </c>
      <c r="K16" s="159"/>
      <c r="M16" s="159"/>
      <c r="O16" s="159"/>
      <c r="Q16" s="159"/>
      <c r="S16" s="159"/>
      <c r="U16" s="159"/>
      <c r="W16" s="159"/>
      <c r="Y16" s="159"/>
      <c r="AA16" s="158"/>
      <c r="AB16" s="75" t="str">
        <f t="shared" si="0"/>
        <v>&lt;meta name="description" content=" 新羽地域の歴史・年表"&gt;</v>
      </c>
    </row>
    <row r="17" spans="1:28">
      <c r="B17" s="157"/>
      <c r="D17" s="75" t="s">
        <v>1347</v>
      </c>
      <c r="E17" s="159" t="s">
        <v>1348</v>
      </c>
      <c r="G17" s="159" t="str">
        <f>G7</f>
        <v>新羽町,連合町内会,地域活動,コミュニティ,横浜市港北区,新羽町の歴史</v>
      </c>
      <c r="I17" s="159"/>
      <c r="J17" s="75" t="s">
        <v>1342</v>
      </c>
      <c r="K17" s="159"/>
      <c r="M17" s="159"/>
      <c r="O17" s="159"/>
      <c r="Q17" s="159"/>
      <c r="S17" s="159"/>
      <c r="U17" s="159"/>
      <c r="W17" s="159"/>
      <c r="Y17" s="159"/>
      <c r="AA17" s="158"/>
      <c r="AB17" s="75" t="str">
        <f t="shared" si="0"/>
        <v>&lt;meta name="keywords" content=" 新羽町,連合町内会,地域活動,コミュニティ,横浜市港北区,新羽町の歴史"&gt;</v>
      </c>
    </row>
    <row r="18" spans="1:28">
      <c r="B18" s="157"/>
      <c r="D18" s="75" t="s">
        <v>1350</v>
      </c>
      <c r="E18" s="159" t="s">
        <v>1348</v>
      </c>
      <c r="G18" s="159" t="s">
        <v>1349</v>
      </c>
      <c r="I18" s="159"/>
      <c r="J18" s="75" t="s">
        <v>1342</v>
      </c>
      <c r="K18" s="159"/>
      <c r="M18" s="159"/>
      <c r="O18" s="159"/>
      <c r="Q18" s="159"/>
      <c r="S18" s="159"/>
      <c r="U18" s="159"/>
      <c r="W18" s="159"/>
      <c r="Y18" s="159"/>
      <c r="AA18" s="158"/>
      <c r="AB18" s="75" t="str">
        <f t="shared" si="0"/>
        <v>&lt;link rel="icon" type="image/x-icon" href=" images/favicon.ico"&gt;</v>
      </c>
    </row>
    <row r="19" spans="1:28">
      <c r="B19" s="157"/>
      <c r="D19" s="75" t="s">
        <v>1357</v>
      </c>
      <c r="E19" s="159"/>
      <c r="G19" s="159"/>
      <c r="H19" s="75" t="s">
        <v>1405</v>
      </c>
      <c r="I19" s="159"/>
      <c r="J19" s="75" t="s">
        <v>1342</v>
      </c>
      <c r="K19" s="159"/>
      <c r="M19" s="159"/>
      <c r="O19" s="159"/>
      <c r="Q19" s="159"/>
      <c r="S19" s="159"/>
      <c r="U19" s="159"/>
      <c r="W19" s="159"/>
      <c r="Y19" s="159"/>
      <c r="AA19" s="158"/>
      <c r="AB19" s="75" t="str">
        <f t="shared" si="0"/>
        <v>&lt;link rel="stylesheet" href="css/style.css"&gt;</v>
      </c>
    </row>
    <row r="20" spans="1:28">
      <c r="B20" s="157"/>
      <c r="D20" s="75" t="s">
        <v>1357</v>
      </c>
      <c r="E20" s="159"/>
      <c r="G20" s="159"/>
      <c r="H20" s="75" t="s">
        <v>1406</v>
      </c>
      <c r="I20" s="159"/>
      <c r="J20" s="75" t="s">
        <v>1342</v>
      </c>
      <c r="K20" s="159"/>
      <c r="M20" s="159"/>
      <c r="O20" s="159"/>
      <c r="Q20" s="159"/>
      <c r="S20" s="159"/>
      <c r="U20" s="159"/>
      <c r="W20" s="159"/>
      <c r="Y20" s="159"/>
      <c r="AA20" s="158"/>
      <c r="AB20" s="75" t="str">
        <f t="shared" si="0"/>
        <v>&lt;link rel="stylesheet" href="css/slide.css"&gt;</v>
      </c>
    </row>
    <row r="21" spans="1:28">
      <c r="B21" s="157"/>
      <c r="D21" s="75" t="s">
        <v>1357</v>
      </c>
      <c r="E21" s="159"/>
      <c r="G21" s="159"/>
      <c r="H21" s="75" t="s">
        <v>1407</v>
      </c>
      <c r="I21" s="159"/>
      <c r="J21" s="75" t="s">
        <v>1342</v>
      </c>
      <c r="K21" s="159"/>
      <c r="M21" s="159"/>
      <c r="O21" s="159"/>
      <c r="Q21" s="159"/>
      <c r="S21" s="159"/>
      <c r="U21" s="159"/>
      <c r="W21" s="159"/>
      <c r="Y21" s="159"/>
      <c r="AA21" s="158"/>
      <c r="AB21" s="75" t="str">
        <f t="shared" si="0"/>
        <v>&lt;link rel="stylesheet" href="css/fixmenu_pagetop.css"&gt;</v>
      </c>
    </row>
    <row r="22" spans="1:28">
      <c r="B22" s="157"/>
      <c r="D22" s="75" t="s">
        <v>1413</v>
      </c>
      <c r="E22" s="159"/>
      <c r="F22" s="75" t="s">
        <v>1358</v>
      </c>
      <c r="G22" s="159"/>
      <c r="H22" s="75" t="s">
        <v>1408</v>
      </c>
      <c r="I22" s="159"/>
      <c r="J22" s="75" t="s">
        <v>1355</v>
      </c>
      <c r="K22" s="159"/>
      <c r="M22" s="159"/>
      <c r="O22" s="159"/>
      <c r="Q22" s="159"/>
      <c r="S22" s="159"/>
      <c r="U22" s="159"/>
      <c r="W22" s="159"/>
      <c r="Y22" s="159"/>
      <c r="AA22" s="158"/>
      <c r="AB22" s="75" t="str">
        <f t="shared" si="0"/>
        <v>&lt;script type="text/javascript" src="js/openclose.js"&gt;&lt;/script&gt;</v>
      </c>
    </row>
    <row r="23" spans="1:28">
      <c r="B23" s="157"/>
      <c r="D23" s="75" t="s">
        <v>1413</v>
      </c>
      <c r="E23" s="159"/>
      <c r="F23" s="75" t="s">
        <v>1358</v>
      </c>
      <c r="G23" s="159"/>
      <c r="H23" s="75" t="s">
        <v>1409</v>
      </c>
      <c r="I23" s="159"/>
      <c r="J23" s="75" t="s">
        <v>1355</v>
      </c>
      <c r="K23" s="159"/>
      <c r="M23" s="159"/>
      <c r="O23" s="159"/>
      <c r="Q23" s="159"/>
      <c r="S23" s="159"/>
      <c r="U23" s="159"/>
      <c r="W23" s="159"/>
      <c r="Y23" s="159"/>
      <c r="AA23" s="158"/>
      <c r="AB23" s="75" t="str">
        <f t="shared" si="0"/>
        <v>&lt;script type="text/javascript" src="js/fixmenu_pagetop.js"&gt;&lt;/script&gt;</v>
      </c>
    </row>
    <row r="24" spans="1:28">
      <c r="B24" s="157"/>
      <c r="D24" s="75" t="s">
        <v>1412</v>
      </c>
      <c r="E24" s="159"/>
      <c r="F24" s="75" t="s">
        <v>1411</v>
      </c>
      <c r="G24" s="159"/>
      <c r="I24" s="159"/>
      <c r="J24" s="75" t="s">
        <v>1192</v>
      </c>
      <c r="K24" s="159"/>
      <c r="M24" s="159"/>
      <c r="O24" s="159"/>
      <c r="Q24" s="159"/>
      <c r="S24" s="159"/>
      <c r="U24" s="159"/>
      <c r="W24" s="159"/>
      <c r="Y24" s="159"/>
      <c r="AA24" s="158"/>
      <c r="AB24" s="75" t="str">
        <f t="shared" si="0"/>
        <v>&lt;!--[if lt IE 9]&gt;</v>
      </c>
    </row>
    <row r="25" spans="1:28">
      <c r="B25" s="157"/>
      <c r="D25" s="75" t="s">
        <v>1356</v>
      </c>
      <c r="E25" s="159"/>
      <c r="G25" s="159"/>
      <c r="H25" s="75" t="s">
        <v>1410</v>
      </c>
      <c r="I25" s="159"/>
      <c r="J25" s="75" t="s">
        <v>1355</v>
      </c>
      <c r="K25" s="159"/>
      <c r="M25" s="159"/>
      <c r="O25" s="159"/>
      <c r="Q25" s="159"/>
      <c r="S25" s="159"/>
      <c r="U25" s="159"/>
      <c r="W25" s="159"/>
      <c r="Y25" s="159"/>
      <c r="AA25" s="158"/>
      <c r="AB25" s="75" t="str">
        <f t="shared" si="0"/>
        <v>&lt;script src="js/html5shiv.min.js"&gt;&lt;/script&gt;</v>
      </c>
    </row>
    <row r="26" spans="1:28">
      <c r="B26" s="157"/>
      <c r="D26" s="75" t="s">
        <v>1356</v>
      </c>
      <c r="E26" s="159"/>
      <c r="G26" s="159"/>
      <c r="H26" s="75" t="s">
        <v>1493</v>
      </c>
      <c r="I26" s="159"/>
      <c r="J26" s="75" t="s">
        <v>1355</v>
      </c>
      <c r="K26" s="159"/>
      <c r="M26" s="159"/>
      <c r="O26" s="159"/>
      <c r="Q26" s="159"/>
      <c r="S26" s="159"/>
      <c r="U26" s="159"/>
      <c r="W26" s="159"/>
      <c r="Y26" s="159"/>
      <c r="AA26" s="158"/>
      <c r="AB26" s="75" t="str">
        <f t="shared" si="0"/>
        <v>&lt;script src="js/respond.min.js"&gt;&lt;/script&gt;</v>
      </c>
    </row>
    <row r="27" spans="1:28">
      <c r="B27" s="157"/>
      <c r="D27" s="75" t="s">
        <v>1343</v>
      </c>
      <c r="E27" s="159"/>
      <c r="F27" s="75" t="s">
        <v>1344</v>
      </c>
      <c r="G27" s="160" t="s">
        <v>1345</v>
      </c>
      <c r="I27" s="159"/>
      <c r="K27" s="159"/>
      <c r="M27" s="159"/>
      <c r="O27" s="159"/>
      <c r="Q27" s="159"/>
      <c r="S27" s="159"/>
      <c r="U27" s="159"/>
      <c r="W27" s="159"/>
      <c r="Y27" s="159"/>
      <c r="AA27" s="158"/>
      <c r="AB27" s="75" t="str">
        <f t="shared" si="0"/>
        <v>&lt;![endif]--&gt;</v>
      </c>
    </row>
    <row r="28" spans="1:28">
      <c r="B28" s="157"/>
      <c r="D28" s="75" t="s">
        <v>1199</v>
      </c>
      <c r="E28" s="159"/>
      <c r="G28" s="159"/>
      <c r="I28" s="159"/>
      <c r="K28" s="159"/>
      <c r="M28" s="159"/>
      <c r="O28" s="159"/>
      <c r="Q28" s="159"/>
      <c r="S28" s="159"/>
      <c r="U28" s="159"/>
      <c r="W28" s="159"/>
      <c r="Y28" s="159"/>
      <c r="AA28" s="158"/>
      <c r="AB28" s="75" t="str">
        <f t="shared" si="0"/>
        <v>&lt;/head&gt;</v>
      </c>
    </row>
    <row r="29" spans="1:28">
      <c r="A29" s="157"/>
      <c r="B29" s="157"/>
      <c r="C29" s="157"/>
      <c r="E29" s="157"/>
      <c r="F29" s="157"/>
      <c r="G29" s="157"/>
      <c r="H29" s="157"/>
      <c r="I29" s="157"/>
      <c r="J29" s="157"/>
      <c r="K29" s="157"/>
      <c r="L29" s="157"/>
      <c r="M29" s="157"/>
      <c r="N29" s="157"/>
      <c r="O29" s="157"/>
      <c r="P29" s="157"/>
      <c r="Q29" s="157"/>
      <c r="R29" s="157"/>
      <c r="S29" s="157"/>
      <c r="T29" s="157"/>
      <c r="U29" s="157"/>
      <c r="V29" s="157"/>
      <c r="W29" s="157"/>
      <c r="X29" s="157"/>
      <c r="Y29" s="157"/>
      <c r="Z29" s="157"/>
      <c r="AA29" s="158"/>
      <c r="AB29" s="75" t="str">
        <f t="shared" si="0"/>
        <v/>
      </c>
    </row>
    <row r="30" spans="1:28">
      <c r="B30" s="157"/>
      <c r="D30" s="75" t="s">
        <v>1418</v>
      </c>
      <c r="E30" s="159"/>
      <c r="G30" s="159"/>
      <c r="I30" s="159"/>
      <c r="K30" s="159"/>
      <c r="M30" s="159"/>
      <c r="O30" s="159"/>
      <c r="Q30" s="159"/>
      <c r="S30" s="159"/>
      <c r="U30" s="159"/>
      <c r="W30" s="159"/>
      <c r="Y30" s="159"/>
      <c r="AA30" s="158"/>
      <c r="AB30" s="75" t="str">
        <f t="shared" si="0"/>
        <v>&lt;body class="c1"&gt;</v>
      </c>
    </row>
    <row r="31" spans="1:28">
      <c r="B31" s="157"/>
      <c r="D31" s="75" t="s">
        <v>1200</v>
      </c>
      <c r="E31" s="159"/>
      <c r="G31" s="159"/>
      <c r="I31" s="159"/>
      <c r="K31" s="159"/>
      <c r="M31" s="159"/>
      <c r="O31" s="159"/>
      <c r="Q31" s="159"/>
      <c r="S31" s="159"/>
      <c r="U31" s="159"/>
      <c r="W31" s="159"/>
      <c r="Y31" s="159"/>
      <c r="AA31" s="158"/>
      <c r="AB31" s="75" t="str">
        <f t="shared" si="0"/>
        <v>&lt;div id="container"&gt;</v>
      </c>
    </row>
    <row r="32" spans="1:28">
      <c r="B32" s="157"/>
      <c r="D32" s="75" t="s">
        <v>1201</v>
      </c>
      <c r="E32" s="159"/>
      <c r="G32" s="159"/>
      <c r="I32" s="159"/>
      <c r="K32" s="159"/>
      <c r="M32" s="159"/>
      <c r="O32" s="159"/>
      <c r="Q32" s="159"/>
      <c r="S32" s="159"/>
      <c r="U32" s="159"/>
      <c r="W32" s="159"/>
      <c r="Y32" s="159"/>
      <c r="AA32" s="158"/>
      <c r="AB32" s="75" t="str">
        <f t="shared" si="0"/>
        <v>&lt;header&gt;</v>
      </c>
    </row>
    <row r="33" spans="1:28">
      <c r="B33" s="157"/>
      <c r="D33" s="75" t="s">
        <v>1202</v>
      </c>
      <c r="E33" s="159"/>
      <c r="F33" s="75" t="s">
        <v>1203</v>
      </c>
      <c r="G33" s="159"/>
      <c r="H33" s="75" t="s">
        <v>1353</v>
      </c>
      <c r="I33" s="159"/>
      <c r="K33" s="159" t="s">
        <v>1354</v>
      </c>
      <c r="L33" s="75" t="s">
        <v>1352</v>
      </c>
      <c r="M33" s="159"/>
      <c r="N33" s="75" t="s">
        <v>1205</v>
      </c>
      <c r="O33" s="159"/>
      <c r="Q33" s="159"/>
      <c r="S33" s="159"/>
      <c r="U33" s="159"/>
      <c r="W33" s="159"/>
      <c r="Y33" s="159"/>
      <c r="AA33" s="158"/>
      <c r="AB33" s="75" t="str">
        <f t="shared" si="0"/>
        <v>&lt;h1 id="logo"&gt;&lt;a href="index.html"&gt;&lt;img src="images/logo.png" alt="「和・輪・話のまち　にっぱ」　横浜市港北区新羽町（公式）"&gt;&lt;/a&gt;&lt;/h1&gt;</v>
      </c>
    </row>
    <row r="34" spans="1:28">
      <c r="B34" s="157"/>
      <c r="D34" s="75" t="s">
        <v>1206</v>
      </c>
      <c r="E34" s="159"/>
      <c r="G34" s="159"/>
      <c r="I34" s="159"/>
      <c r="K34" s="159"/>
      <c r="M34" s="159"/>
      <c r="O34" s="159"/>
      <c r="Q34" s="159"/>
      <c r="S34" s="159"/>
      <c r="U34" s="159"/>
      <c r="W34" s="159"/>
      <c r="Y34" s="159"/>
      <c r="AA34" s="158"/>
      <c r="AB34" s="75" t="str">
        <f t="shared" si="0"/>
        <v>&lt;/header&gt;</v>
      </c>
    </row>
    <row r="35" spans="1:28">
      <c r="A35" s="157"/>
      <c r="B35" s="157"/>
      <c r="C35" s="157"/>
      <c r="E35" s="157"/>
      <c r="F35" s="157"/>
      <c r="G35" s="157"/>
      <c r="H35" s="157"/>
      <c r="I35" s="157"/>
      <c r="J35" s="157"/>
      <c r="K35" s="157"/>
      <c r="L35" s="157"/>
      <c r="M35" s="157"/>
      <c r="N35" s="157"/>
      <c r="O35" s="157"/>
      <c r="P35" s="157"/>
      <c r="Q35" s="157"/>
      <c r="R35" s="157"/>
      <c r="S35" s="157"/>
      <c r="T35" s="157"/>
      <c r="U35" s="157"/>
      <c r="V35" s="157"/>
      <c r="W35" s="157"/>
      <c r="X35" s="157"/>
      <c r="Y35" s="157"/>
      <c r="Z35" s="157"/>
      <c r="AA35" s="158"/>
      <c r="AB35" s="75" t="str">
        <f t="shared" si="0"/>
        <v/>
      </c>
    </row>
    <row r="36" spans="1:28">
      <c r="B36" s="157"/>
      <c r="C36" s="159" t="s">
        <v>1207</v>
      </c>
      <c r="D36" s="75"/>
      <c r="E36" s="159"/>
      <c r="G36" s="159"/>
      <c r="I36" s="159"/>
      <c r="K36" s="159"/>
      <c r="M36" s="159"/>
      <c r="O36" s="159"/>
      <c r="Q36" s="159"/>
      <c r="S36" s="159"/>
      <c r="U36" s="159"/>
      <c r="W36" s="159"/>
      <c r="Y36" s="159"/>
      <c r="AA36" s="158"/>
      <c r="AB36" s="75" t="str">
        <f t="shared" si="0"/>
        <v>&lt;!--ヘッダーメニュー　ここからコピー--&gt;</v>
      </c>
    </row>
    <row r="37" spans="1:28">
      <c r="B37" s="157"/>
      <c r="D37" s="75" t="s">
        <v>1208</v>
      </c>
      <c r="E37" s="159"/>
      <c r="G37" s="159"/>
      <c r="I37" s="159"/>
      <c r="K37" s="159"/>
      <c r="M37" s="159"/>
      <c r="O37" s="159"/>
      <c r="Q37" s="159"/>
      <c r="S37" s="159"/>
      <c r="U37" s="159"/>
      <c r="W37" s="159"/>
      <c r="Y37" s="159"/>
      <c r="AA37" s="158"/>
      <c r="AB37" s="75" t="str">
        <f t="shared" si="0"/>
        <v>&lt;!--PC用（801px以上端末）メニュー--&gt;</v>
      </c>
    </row>
    <row r="38" spans="1:28">
      <c r="B38" s="157"/>
      <c r="D38" s="75" t="s">
        <v>1209</v>
      </c>
      <c r="E38" s="159"/>
      <c r="G38" s="159"/>
      <c r="I38" s="159"/>
      <c r="K38" s="159"/>
      <c r="M38" s="159"/>
      <c r="O38" s="159"/>
      <c r="Q38" s="159"/>
      <c r="S38" s="159"/>
      <c r="U38" s="159"/>
      <c r="W38" s="159"/>
      <c r="Y38" s="159"/>
      <c r="AA38" s="158"/>
      <c r="AB38" s="75" t="str">
        <f t="shared" si="0"/>
        <v>&lt;nav id="menubar"&gt;</v>
      </c>
    </row>
    <row r="39" spans="1:28">
      <c r="B39" s="157"/>
      <c r="D39" s="75" t="s">
        <v>1210</v>
      </c>
      <c r="E39" s="159"/>
      <c r="G39" s="159"/>
      <c r="I39" s="159"/>
      <c r="K39" s="159"/>
      <c r="M39" s="159"/>
      <c r="O39" s="159"/>
      <c r="Q39" s="159"/>
      <c r="S39" s="159"/>
      <c r="U39" s="159"/>
      <c r="W39" s="159"/>
      <c r="Y39" s="159"/>
      <c r="AA39" s="158"/>
      <c r="AB39" s="75" t="str">
        <f t="shared" si="0"/>
        <v>&lt;ul&gt;</v>
      </c>
    </row>
    <row r="40" spans="1:28">
      <c r="B40" s="157"/>
      <c r="D40" s="75" t="s">
        <v>1211</v>
      </c>
      <c r="E40" s="159"/>
      <c r="F40" s="75" t="s">
        <v>1203</v>
      </c>
      <c r="G40" s="159" t="s">
        <v>1273</v>
      </c>
      <c r="H40" s="75" t="s">
        <v>1274</v>
      </c>
      <c r="I40" s="159" t="s">
        <v>1275</v>
      </c>
      <c r="J40" s="75" t="s">
        <v>1212</v>
      </c>
      <c r="K40" s="159"/>
      <c r="L40" s="75" t="s">
        <v>1204</v>
      </c>
      <c r="M40" s="159"/>
      <c r="N40" s="75" t="s">
        <v>1213</v>
      </c>
      <c r="O40" s="159"/>
      <c r="Q40" s="159"/>
      <c r="S40" s="159"/>
      <c r="U40" s="159"/>
      <c r="W40" s="159"/>
      <c r="Y40" s="159"/>
      <c r="AA40" s="158"/>
      <c r="AB40" s="75" t="str">
        <f t="shared" si="0"/>
        <v>&lt;li&gt;&lt;a href="index.html"&gt;ホーム&lt;span&gt;HOME&lt;/span&gt;&lt;/a&gt;&lt;/li&gt;</v>
      </c>
    </row>
    <row r="41" spans="1:28">
      <c r="B41" s="157"/>
      <c r="D41" s="75" t="s">
        <v>1211</v>
      </c>
      <c r="E41" s="159"/>
      <c r="F41" s="75" t="s">
        <v>1276</v>
      </c>
      <c r="G41" s="159" t="s">
        <v>1277</v>
      </c>
      <c r="H41" s="75" t="s">
        <v>1274</v>
      </c>
      <c r="I41" s="159" t="s">
        <v>1278</v>
      </c>
      <c r="J41" s="75" t="s">
        <v>1212</v>
      </c>
      <c r="K41" s="159"/>
      <c r="L41" s="75" t="s">
        <v>1204</v>
      </c>
      <c r="M41" s="159"/>
      <c r="N41" s="75" t="s">
        <v>1213</v>
      </c>
      <c r="O41" s="159"/>
      <c r="Q41" s="159"/>
      <c r="S41" s="159"/>
      <c r="U41" s="159"/>
      <c r="W41" s="159"/>
      <c r="Y41" s="159"/>
      <c r="AA41" s="158"/>
      <c r="AB41" s="75" t="str">
        <f t="shared" si="0"/>
        <v>&lt;li&gt;&lt;a href="lifelink.html"&gt;生活・地域情報&lt;span&gt;LIFE&amp;LINK&lt;/span&gt;&lt;/a&gt;&lt;/li&gt;</v>
      </c>
    </row>
    <row r="42" spans="1:28">
      <c r="B42" s="157"/>
      <c r="D42" s="75" t="s">
        <v>1211</v>
      </c>
      <c r="E42" s="159"/>
      <c r="F42" s="75" t="s">
        <v>1279</v>
      </c>
      <c r="G42" s="159" t="s">
        <v>1280</v>
      </c>
      <c r="H42" s="75" t="s">
        <v>1274</v>
      </c>
      <c r="I42" s="159" t="s">
        <v>1281</v>
      </c>
      <c r="J42" s="75" t="s">
        <v>1212</v>
      </c>
      <c r="K42" s="159"/>
      <c r="L42" s="75" t="s">
        <v>1204</v>
      </c>
      <c r="M42" s="159"/>
      <c r="N42" s="75" t="s">
        <v>1213</v>
      </c>
      <c r="O42" s="159"/>
      <c r="Q42" s="159"/>
      <c r="S42" s="159"/>
      <c r="U42" s="159"/>
      <c r="W42" s="159"/>
      <c r="Y42" s="159"/>
      <c r="AA42" s="158"/>
      <c r="AB42" s="75" t="str">
        <f t="shared" si="0"/>
        <v>&lt;li&gt;&lt;a href="comunity.html"&gt;地域団体の紹介&lt;span&gt;COMUNITY&lt;/span&gt;&lt;/a&gt;&lt;/li&gt;</v>
      </c>
    </row>
    <row r="43" spans="1:28">
      <c r="B43" s="157"/>
      <c r="D43" s="75" t="s">
        <v>1211</v>
      </c>
      <c r="E43" s="159"/>
      <c r="F43" s="75" t="s">
        <v>1282</v>
      </c>
      <c r="G43" s="159" t="s">
        <v>1283</v>
      </c>
      <c r="H43" s="75" t="s">
        <v>1274</v>
      </c>
      <c r="I43" s="159" t="s">
        <v>1284</v>
      </c>
      <c r="J43" s="75" t="s">
        <v>1212</v>
      </c>
      <c r="K43" s="159"/>
      <c r="L43" s="75" t="s">
        <v>1204</v>
      </c>
      <c r="M43" s="159"/>
      <c r="N43" s="75" t="s">
        <v>1213</v>
      </c>
      <c r="O43" s="159"/>
      <c r="Q43" s="159"/>
      <c r="S43" s="159"/>
      <c r="U43" s="159"/>
      <c r="W43" s="159"/>
      <c r="Y43" s="159"/>
      <c r="AA43" s="158"/>
      <c r="AB43" s="75" t="str">
        <f t="shared" si="0"/>
        <v>&lt;li&gt;&lt;a href="knowledge.html"&gt;地域活動豆知識&lt;span&gt;GUIDANCE&lt;/span&gt;&lt;/a&gt;&lt;/li&gt;</v>
      </c>
    </row>
    <row r="44" spans="1:28">
      <c r="B44" s="157"/>
      <c r="D44" s="75" t="s">
        <v>1214</v>
      </c>
      <c r="E44" s="159"/>
      <c r="F44" s="75" t="s">
        <v>1492</v>
      </c>
      <c r="G44" s="159" t="s">
        <v>1537</v>
      </c>
      <c r="H44" s="75" t="s">
        <v>1274</v>
      </c>
      <c r="I44" s="159" t="s">
        <v>1285</v>
      </c>
      <c r="J44" s="75" t="s">
        <v>1212</v>
      </c>
      <c r="K44" s="159"/>
      <c r="L44" s="75" t="s">
        <v>1204</v>
      </c>
      <c r="M44" s="159"/>
      <c r="N44" s="75" t="s">
        <v>1213</v>
      </c>
      <c r="O44" s="159"/>
      <c r="Q44" s="159"/>
      <c r="S44" s="159"/>
      <c r="U44" s="159"/>
      <c r="W44" s="159"/>
      <c r="Y44" s="159"/>
      <c r="AA44" s="158"/>
      <c r="AB44" s="75" t="str">
        <f t="shared" si="0"/>
        <v>&lt;li class="current"&gt;&lt;a href="history.html"&gt;⇒新羽地域の歴史&lt;span&gt;INFOMATION&lt;/span&gt;&lt;/a&gt;&lt;/li&gt;</v>
      </c>
    </row>
    <row r="45" spans="1:28">
      <c r="B45" s="157"/>
      <c r="D45" s="75" t="s">
        <v>1211</v>
      </c>
      <c r="E45" s="159"/>
      <c r="F45" s="75" t="s">
        <v>1286</v>
      </c>
      <c r="G45" s="159" t="s">
        <v>1287</v>
      </c>
      <c r="H45" s="75" t="s">
        <v>1274</v>
      </c>
      <c r="I45" s="159" t="s">
        <v>1288</v>
      </c>
      <c r="J45" s="75" t="s">
        <v>1212</v>
      </c>
      <c r="K45" s="159"/>
      <c r="L45" s="75" t="s">
        <v>1204</v>
      </c>
      <c r="M45" s="159"/>
      <c r="N45" s="75" t="s">
        <v>1213</v>
      </c>
      <c r="O45" s="159"/>
      <c r="Q45" s="159"/>
      <c r="S45" s="159"/>
      <c r="U45" s="159"/>
      <c r="W45" s="159"/>
      <c r="Y45" s="159"/>
      <c r="AA45" s="158"/>
      <c r="AB45" s="75" t="str">
        <f t="shared" si="0"/>
        <v>&lt;li&gt;&lt;a href="member.html"&gt;新羽町役員紹介&lt;span&gt;STAF&lt;/span&gt;&lt;/a&gt;&lt;/li&gt;</v>
      </c>
    </row>
    <row r="46" spans="1:28">
      <c r="B46" s="157"/>
      <c r="D46" s="75"/>
      <c r="E46" s="159"/>
      <c r="G46" s="159"/>
      <c r="I46" s="159"/>
      <c r="K46" s="159"/>
      <c r="M46" s="159"/>
      <c r="O46" s="159"/>
      <c r="Q46" s="159"/>
      <c r="S46" s="159"/>
      <c r="U46" s="159"/>
      <c r="W46" s="159"/>
      <c r="Y46" s="159"/>
      <c r="AA46" s="158"/>
      <c r="AB46" s="75" t="str">
        <f t="shared" si="0"/>
        <v/>
      </c>
    </row>
    <row r="47" spans="1:28">
      <c r="B47" s="157"/>
      <c r="D47" s="75"/>
      <c r="E47" s="159"/>
      <c r="G47" s="159"/>
      <c r="I47" s="159"/>
      <c r="K47" s="159"/>
      <c r="M47" s="159"/>
      <c r="O47" s="159"/>
      <c r="Q47" s="159"/>
      <c r="S47" s="159"/>
      <c r="U47" s="159"/>
      <c r="W47" s="159"/>
      <c r="Y47" s="159"/>
      <c r="AA47" s="158"/>
      <c r="AB47" s="75" t="str">
        <f t="shared" si="0"/>
        <v/>
      </c>
    </row>
    <row r="48" spans="1:28">
      <c r="B48" s="157"/>
      <c r="D48" s="75"/>
      <c r="E48" s="159"/>
      <c r="G48" s="159"/>
      <c r="I48" s="159"/>
      <c r="K48" s="159"/>
      <c r="M48" s="159"/>
      <c r="O48" s="159"/>
      <c r="Q48" s="159"/>
      <c r="S48" s="159"/>
      <c r="U48" s="159"/>
      <c r="W48" s="159"/>
      <c r="Y48" s="159"/>
      <c r="AA48" s="158"/>
      <c r="AB48" s="75" t="str">
        <f t="shared" si="0"/>
        <v/>
      </c>
    </row>
    <row r="49" spans="1:28">
      <c r="B49" s="157"/>
      <c r="D49" s="75"/>
      <c r="E49" s="159"/>
      <c r="G49" s="159"/>
      <c r="I49" s="159"/>
      <c r="K49" s="159"/>
      <c r="M49" s="159"/>
      <c r="O49" s="159"/>
      <c r="Q49" s="159"/>
      <c r="S49" s="159"/>
      <c r="U49" s="159"/>
      <c r="W49" s="159"/>
      <c r="Y49" s="159"/>
      <c r="AA49" s="158"/>
      <c r="AB49" s="75" t="str">
        <f t="shared" si="0"/>
        <v/>
      </c>
    </row>
    <row r="50" spans="1:28">
      <c r="B50" s="157"/>
      <c r="D50" s="75" t="s">
        <v>1215</v>
      </c>
      <c r="E50" s="159"/>
      <c r="G50" s="159"/>
      <c r="I50" s="159"/>
      <c r="K50" s="159"/>
      <c r="M50" s="159"/>
      <c r="O50" s="159"/>
      <c r="Q50" s="159"/>
      <c r="S50" s="159"/>
      <c r="U50" s="159"/>
      <c r="W50" s="159"/>
      <c r="Y50" s="159"/>
      <c r="AA50" s="158"/>
      <c r="AB50" s="75" t="str">
        <f t="shared" si="0"/>
        <v>&lt;/ul&gt;</v>
      </c>
    </row>
    <row r="51" spans="1:28">
      <c r="B51" s="157"/>
      <c r="D51" s="75" t="s">
        <v>1216</v>
      </c>
      <c r="E51" s="159"/>
      <c r="G51" s="159"/>
      <c r="I51" s="159"/>
      <c r="K51" s="159"/>
      <c r="M51" s="159"/>
      <c r="O51" s="159"/>
      <c r="Q51" s="159"/>
      <c r="S51" s="159"/>
      <c r="U51" s="159"/>
      <c r="W51" s="159"/>
      <c r="Y51" s="159"/>
      <c r="AA51" s="158"/>
      <c r="AB51" s="75" t="str">
        <f t="shared" si="0"/>
        <v>&lt;/nav&gt;</v>
      </c>
    </row>
    <row r="52" spans="1:28">
      <c r="A52" s="157"/>
      <c r="B52" s="157"/>
      <c r="C52" s="157"/>
      <c r="E52" s="157"/>
      <c r="F52" s="157"/>
      <c r="G52" s="157"/>
      <c r="H52" s="157"/>
      <c r="I52" s="157"/>
      <c r="J52" s="157"/>
      <c r="K52" s="157"/>
      <c r="L52" s="157"/>
      <c r="M52" s="157"/>
      <c r="N52" s="157"/>
      <c r="O52" s="157"/>
      <c r="P52" s="157"/>
      <c r="Q52" s="157"/>
      <c r="R52" s="157"/>
      <c r="S52" s="157"/>
      <c r="T52" s="157"/>
      <c r="U52" s="157"/>
      <c r="V52" s="157"/>
      <c r="W52" s="157"/>
      <c r="X52" s="157"/>
      <c r="Y52" s="157"/>
      <c r="Z52" s="157"/>
      <c r="AA52" s="158"/>
      <c r="AB52" s="75" t="str">
        <f t="shared" si="0"/>
        <v/>
      </c>
    </row>
    <row r="53" spans="1:28">
      <c r="B53" s="157"/>
      <c r="C53" s="159" t="s">
        <v>1217</v>
      </c>
      <c r="D53" s="75"/>
      <c r="E53" s="159"/>
      <c r="G53" s="159"/>
      <c r="I53" s="159"/>
      <c r="K53" s="159"/>
      <c r="M53" s="159"/>
      <c r="O53" s="159"/>
      <c r="Q53" s="159"/>
      <c r="S53" s="159"/>
      <c r="U53" s="159"/>
      <c r="W53" s="159"/>
      <c r="Y53" s="159"/>
      <c r="AA53" s="158"/>
      <c r="AB53" s="75" t="str">
        <f t="shared" si="0"/>
        <v>&lt;!--小さな端末用（800px以下端末）メニュー--&gt;</v>
      </c>
    </row>
    <row r="54" spans="1:28">
      <c r="B54" s="157"/>
      <c r="D54" s="75" t="s">
        <v>1218</v>
      </c>
      <c r="E54" s="159"/>
      <c r="G54" s="159"/>
      <c r="I54" s="159"/>
      <c r="K54" s="159"/>
      <c r="M54" s="159"/>
      <c r="O54" s="159"/>
      <c r="Q54" s="159"/>
      <c r="S54" s="159"/>
      <c r="U54" s="159"/>
      <c r="W54" s="159"/>
      <c r="Y54" s="159"/>
      <c r="AA54" s="158"/>
      <c r="AB54" s="75" t="str">
        <f t="shared" si="0"/>
        <v>&lt;nav id="menubar-s"&gt;</v>
      </c>
    </row>
    <row r="55" spans="1:28">
      <c r="B55" s="157"/>
      <c r="D55" s="75" t="s">
        <v>1210</v>
      </c>
      <c r="E55" s="159"/>
      <c r="G55" s="159"/>
      <c r="I55" s="159"/>
      <c r="K55" s="159"/>
      <c r="M55" s="159"/>
      <c r="O55" s="159"/>
      <c r="Q55" s="159"/>
      <c r="S55" s="159"/>
      <c r="U55" s="159"/>
      <c r="W55" s="159"/>
      <c r="Y55" s="159"/>
      <c r="AA55" s="158"/>
      <c r="AB55" s="75" t="str">
        <f t="shared" si="0"/>
        <v>&lt;ul&gt;</v>
      </c>
    </row>
    <row r="56" spans="1:28">
      <c r="B56" s="157"/>
      <c r="D56" s="75" t="s">
        <v>1211</v>
      </c>
      <c r="E56" s="159"/>
      <c r="F56" s="75" t="str">
        <f>F40</f>
        <v>&lt;a href="index.html"&gt;</v>
      </c>
      <c r="G56" s="159" t="str">
        <f>G40</f>
        <v>ホーム</v>
      </c>
      <c r="H56" s="75" t="s">
        <v>1274</v>
      </c>
      <c r="I56" s="159" t="s">
        <v>1275</v>
      </c>
      <c r="J56" s="75" t="s">
        <v>1212</v>
      </c>
      <c r="K56" s="159"/>
      <c r="L56" s="75" t="s">
        <v>1204</v>
      </c>
      <c r="M56" s="159"/>
      <c r="N56" s="75" t="s">
        <v>1213</v>
      </c>
      <c r="O56" s="159"/>
      <c r="Q56" s="159"/>
      <c r="S56" s="159"/>
      <c r="U56" s="159"/>
      <c r="W56" s="159"/>
      <c r="Y56" s="159"/>
      <c r="AA56" s="158"/>
      <c r="AB56" s="75" t="str">
        <f t="shared" si="0"/>
        <v>&lt;li&gt;&lt;a href="index.html"&gt;ホーム&lt;span&gt;HOME&lt;/span&gt;&lt;/a&gt;&lt;/li&gt;</v>
      </c>
    </row>
    <row r="57" spans="1:28">
      <c r="B57" s="157"/>
      <c r="D57" s="75" t="s">
        <v>1211</v>
      </c>
      <c r="E57" s="159"/>
      <c r="F57" s="75" t="str">
        <f t="shared" ref="F57:F61" si="1">F41</f>
        <v>&lt;a href="lifelink.html"&gt;</v>
      </c>
      <c r="G57" s="159" t="str">
        <f t="shared" ref="G57:G58" si="2">G41</f>
        <v>生活・地域情報</v>
      </c>
      <c r="H57" s="75" t="s">
        <v>1274</v>
      </c>
      <c r="I57" s="159" t="s">
        <v>1278</v>
      </c>
      <c r="J57" s="75" t="s">
        <v>1212</v>
      </c>
      <c r="K57" s="159"/>
      <c r="L57" s="75" t="s">
        <v>1204</v>
      </c>
      <c r="M57" s="159"/>
      <c r="N57" s="75" t="s">
        <v>1213</v>
      </c>
      <c r="O57" s="159"/>
      <c r="Q57" s="159"/>
      <c r="S57" s="159"/>
      <c r="U57" s="159"/>
      <c r="W57" s="159"/>
      <c r="Y57" s="159"/>
      <c r="AA57" s="158"/>
      <c r="AB57" s="75" t="str">
        <f t="shared" si="0"/>
        <v>&lt;li&gt;&lt;a href="lifelink.html"&gt;生活・地域情報&lt;span&gt;LIFE&amp;LINK&lt;/span&gt;&lt;/a&gt;&lt;/li&gt;</v>
      </c>
    </row>
    <row r="58" spans="1:28">
      <c r="B58" s="157"/>
      <c r="D58" s="75" t="s">
        <v>1211</v>
      </c>
      <c r="E58" s="159"/>
      <c r="F58" s="75" t="str">
        <f t="shared" si="1"/>
        <v>&lt;a href="comunity.html"&gt;</v>
      </c>
      <c r="G58" s="159" t="str">
        <f t="shared" si="2"/>
        <v>地域団体の紹介</v>
      </c>
      <c r="H58" s="75" t="s">
        <v>1274</v>
      </c>
      <c r="I58" s="159" t="s">
        <v>1281</v>
      </c>
      <c r="J58" s="75" t="s">
        <v>1212</v>
      </c>
      <c r="K58" s="159"/>
      <c r="L58" s="75" t="s">
        <v>1204</v>
      </c>
      <c r="M58" s="159"/>
      <c r="N58" s="75" t="s">
        <v>1213</v>
      </c>
      <c r="O58" s="159"/>
      <c r="Q58" s="159"/>
      <c r="S58" s="159"/>
      <c r="U58" s="159"/>
      <c r="W58" s="159"/>
      <c r="Y58" s="159"/>
      <c r="AA58" s="158"/>
      <c r="AB58" s="75" t="str">
        <f t="shared" si="0"/>
        <v>&lt;li&gt;&lt;a href="comunity.html"&gt;地域団体の紹介&lt;span&gt;COMUNITY&lt;/span&gt;&lt;/a&gt;&lt;/li&gt;</v>
      </c>
    </row>
    <row r="59" spans="1:28">
      <c r="B59" s="157"/>
      <c r="D59" s="75" t="s">
        <v>1211</v>
      </c>
      <c r="E59" s="159"/>
      <c r="F59" s="75" t="str">
        <f t="shared" si="1"/>
        <v>&lt;a href="knowledge.html"&gt;</v>
      </c>
      <c r="G59" s="159" t="str">
        <f>G43&amp;"に戻る "</f>
        <v xml:space="preserve">地域活動豆知識に戻る </v>
      </c>
      <c r="H59" s="75" t="s">
        <v>1274</v>
      </c>
      <c r="I59" s="159" t="s">
        <v>1284</v>
      </c>
      <c r="J59" s="75" t="s">
        <v>1212</v>
      </c>
      <c r="K59" s="159"/>
      <c r="L59" s="75" t="s">
        <v>1204</v>
      </c>
      <c r="M59" s="159"/>
      <c r="N59" s="75" t="s">
        <v>1213</v>
      </c>
      <c r="O59" s="159"/>
      <c r="Q59" s="159"/>
      <c r="S59" s="159"/>
      <c r="U59" s="159"/>
      <c r="W59" s="159"/>
      <c r="Y59" s="159"/>
      <c r="AA59" s="158"/>
      <c r="AB59" s="75" t="str">
        <f t="shared" si="0"/>
        <v>&lt;li&gt;&lt;a href="knowledge.html"&gt;地域活動豆知識に戻る &lt;span&gt;GUIDANCE&lt;/span&gt;&lt;/a&gt;&lt;/li&gt;</v>
      </c>
    </row>
    <row r="60" spans="1:28">
      <c r="B60" s="157"/>
      <c r="D60" s="75" t="s">
        <v>1214</v>
      </c>
      <c r="E60" s="159"/>
      <c r="F60" s="75" t="str">
        <f t="shared" si="1"/>
        <v>&lt;a href="history.html"&gt;</v>
      </c>
      <c r="G60" s="159" t="s">
        <v>1491</v>
      </c>
      <c r="H60" s="75" t="s">
        <v>1274</v>
      </c>
      <c r="I60" s="159" t="s">
        <v>1285</v>
      </c>
      <c r="J60" s="75" t="s">
        <v>1212</v>
      </c>
      <c r="K60" s="159"/>
      <c r="L60" s="75" t="s">
        <v>1204</v>
      </c>
      <c r="M60" s="159"/>
      <c r="N60" s="75" t="s">
        <v>1213</v>
      </c>
      <c r="O60" s="159"/>
      <c r="Q60" s="159"/>
      <c r="S60" s="159"/>
      <c r="U60" s="159"/>
      <c r="W60" s="159"/>
      <c r="Y60" s="159"/>
      <c r="AA60" s="158"/>
      <c r="AB60" s="75" t="str">
        <f t="shared" si="0"/>
        <v>&lt;li class="current"&gt;&lt;a href="history.html"&gt;⇒メニューを閉じる&lt;span&gt;INFOMATION&lt;/span&gt;&lt;/a&gt;&lt;/li&gt;</v>
      </c>
    </row>
    <row r="61" spans="1:28">
      <c r="B61" s="157"/>
      <c r="D61" s="75" t="s">
        <v>1211</v>
      </c>
      <c r="E61" s="159"/>
      <c r="F61" s="75" t="str">
        <f t="shared" si="1"/>
        <v>&lt;a href="member.html"&gt;</v>
      </c>
      <c r="G61" s="159" t="str">
        <f>G45</f>
        <v>新羽町役員紹介</v>
      </c>
      <c r="H61" s="75" t="s">
        <v>1274</v>
      </c>
      <c r="I61" s="159" t="s">
        <v>1288</v>
      </c>
      <c r="J61" s="75" t="s">
        <v>1212</v>
      </c>
      <c r="K61" s="159"/>
      <c r="L61" s="75" t="s">
        <v>1204</v>
      </c>
      <c r="M61" s="159"/>
      <c r="N61" s="75" t="s">
        <v>1213</v>
      </c>
      <c r="O61" s="159"/>
      <c r="Q61" s="159"/>
      <c r="S61" s="159"/>
      <c r="U61" s="159"/>
      <c r="W61" s="159"/>
      <c r="Y61" s="159"/>
      <c r="AA61" s="158"/>
      <c r="AB61" s="75" t="str">
        <f t="shared" si="0"/>
        <v>&lt;li&gt;&lt;a href="member.html"&gt;新羽町役員紹介&lt;span&gt;STAF&lt;/span&gt;&lt;/a&gt;&lt;/li&gt;</v>
      </c>
    </row>
    <row r="62" spans="1:28">
      <c r="B62" s="157"/>
      <c r="D62" s="75"/>
      <c r="E62" s="159"/>
      <c r="G62" s="159"/>
      <c r="I62" s="159"/>
      <c r="K62" s="159"/>
      <c r="M62" s="159"/>
      <c r="O62" s="159"/>
      <c r="Q62" s="159"/>
      <c r="S62" s="159"/>
      <c r="U62" s="159"/>
      <c r="W62" s="159"/>
      <c r="Y62" s="159"/>
      <c r="AA62" s="158"/>
      <c r="AB62" s="75" t="str">
        <f t="shared" si="0"/>
        <v/>
      </c>
    </row>
    <row r="63" spans="1:28">
      <c r="B63" s="157"/>
      <c r="D63" s="75"/>
      <c r="E63" s="159"/>
      <c r="G63" s="159"/>
      <c r="I63" s="159"/>
      <c r="K63" s="159"/>
      <c r="M63" s="159"/>
      <c r="O63" s="159"/>
      <c r="Q63" s="159"/>
      <c r="S63" s="159"/>
      <c r="U63" s="159"/>
      <c r="W63" s="159"/>
      <c r="Y63" s="159"/>
      <c r="AA63" s="158"/>
      <c r="AB63" s="75" t="str">
        <f t="shared" si="0"/>
        <v/>
      </c>
    </row>
    <row r="64" spans="1:28">
      <c r="B64" s="157"/>
      <c r="D64" s="75"/>
      <c r="E64" s="159"/>
      <c r="G64" s="159"/>
      <c r="I64" s="159"/>
      <c r="K64" s="159"/>
      <c r="M64" s="159"/>
      <c r="O64" s="159"/>
      <c r="Q64" s="159"/>
      <c r="S64" s="159"/>
      <c r="U64" s="159"/>
      <c r="W64" s="159"/>
      <c r="Y64" s="159"/>
      <c r="AA64" s="158"/>
      <c r="AB64" s="75" t="str">
        <f t="shared" si="0"/>
        <v/>
      </c>
    </row>
    <row r="65" spans="1:28">
      <c r="B65" s="157"/>
      <c r="D65" s="75"/>
      <c r="E65" s="159"/>
      <c r="G65" s="159"/>
      <c r="I65" s="159"/>
      <c r="K65" s="159"/>
      <c r="M65" s="159"/>
      <c r="O65" s="159"/>
      <c r="Q65" s="159"/>
      <c r="S65" s="159"/>
      <c r="U65" s="159"/>
      <c r="W65" s="159"/>
      <c r="Y65" s="159"/>
      <c r="AA65" s="158"/>
      <c r="AB65" s="75" t="str">
        <f t="shared" si="0"/>
        <v/>
      </c>
    </row>
    <row r="66" spans="1:28">
      <c r="B66" s="157"/>
      <c r="D66" s="75" t="s">
        <v>1215</v>
      </c>
      <c r="E66" s="159"/>
      <c r="G66" s="159"/>
      <c r="I66" s="159"/>
      <c r="K66" s="159"/>
      <c r="M66" s="159"/>
      <c r="O66" s="159"/>
      <c r="Q66" s="159"/>
      <c r="S66" s="159"/>
      <c r="U66" s="159"/>
      <c r="W66" s="159"/>
      <c r="Y66" s="159"/>
      <c r="AA66" s="158"/>
      <c r="AB66" s="75" t="str">
        <f t="shared" si="0"/>
        <v>&lt;/ul&gt;</v>
      </c>
    </row>
    <row r="67" spans="1:28">
      <c r="B67" s="157"/>
      <c r="D67" s="75" t="s">
        <v>1216</v>
      </c>
      <c r="E67" s="159"/>
      <c r="G67" s="159"/>
      <c r="I67" s="159"/>
      <c r="K67" s="159"/>
      <c r="M67" s="159"/>
      <c r="O67" s="159"/>
      <c r="Q67" s="159"/>
      <c r="S67" s="159"/>
      <c r="U67" s="159"/>
      <c r="W67" s="159"/>
      <c r="Y67" s="159"/>
      <c r="AA67" s="158"/>
      <c r="AB67" s="75" t="str">
        <f t="shared" si="0"/>
        <v>&lt;/nav&gt;</v>
      </c>
    </row>
    <row r="68" spans="1:28">
      <c r="B68" s="157"/>
      <c r="C68" s="159" t="s">
        <v>1219</v>
      </c>
      <c r="D68" s="75"/>
      <c r="E68" s="159"/>
      <c r="G68" s="159"/>
      <c r="I68" s="159"/>
      <c r="K68" s="159"/>
      <c r="M68" s="159"/>
      <c r="O68" s="159"/>
      <c r="Q68" s="159"/>
      <c r="S68" s="159"/>
      <c r="U68" s="159"/>
      <c r="W68" s="159"/>
      <c r="Y68" s="159"/>
      <c r="AA68" s="158"/>
      <c r="AB68" s="75" t="str">
        <f t="shared" si="0"/>
        <v>&lt;!--ここまでコピー--&gt;</v>
      </c>
    </row>
    <row r="69" spans="1:28">
      <c r="A69" s="157"/>
      <c r="B69" s="157"/>
      <c r="C69" s="157"/>
      <c r="E69" s="157"/>
      <c r="F69" s="157"/>
      <c r="G69" s="157"/>
      <c r="H69" s="157"/>
      <c r="I69" s="157"/>
      <c r="J69" s="157"/>
      <c r="K69" s="157"/>
      <c r="L69" s="157"/>
      <c r="M69" s="157"/>
      <c r="N69" s="157"/>
      <c r="O69" s="157"/>
      <c r="P69" s="157"/>
      <c r="Q69" s="157"/>
      <c r="R69" s="157"/>
      <c r="S69" s="157"/>
      <c r="T69" s="157"/>
      <c r="U69" s="157"/>
      <c r="V69" s="157"/>
      <c r="W69" s="157"/>
      <c r="X69" s="157"/>
      <c r="Y69" s="157"/>
      <c r="Z69" s="157"/>
      <c r="AA69" s="158"/>
      <c r="AB69" s="75" t="str">
        <f t="shared" si="0"/>
        <v/>
      </c>
    </row>
    <row r="70" spans="1:28">
      <c r="B70" s="157"/>
      <c r="D70" s="75" t="s">
        <v>1220</v>
      </c>
      <c r="E70" s="159"/>
      <c r="G70" s="159"/>
      <c r="I70" s="159"/>
      <c r="K70" s="159"/>
      <c r="M70" s="159"/>
      <c r="O70" s="159"/>
      <c r="Q70" s="159"/>
      <c r="S70" s="159"/>
      <c r="U70" s="159"/>
      <c r="W70" s="159"/>
      <c r="Y70" s="159"/>
      <c r="AA70" s="158"/>
      <c r="AB70" s="75" t="str">
        <f t="shared" si="0"/>
        <v>&lt;div id="main"&gt;</v>
      </c>
    </row>
    <row r="71" spans="1:28">
      <c r="B71" s="157"/>
      <c r="D71" s="75" t="s">
        <v>1221</v>
      </c>
      <c r="E71" s="159"/>
      <c r="G71" s="159"/>
      <c r="I71" s="159"/>
      <c r="K71" s="159"/>
      <c r="M71" s="159"/>
      <c r="O71" s="159"/>
      <c r="Q71" s="159"/>
      <c r="S71" s="159"/>
      <c r="U71" s="159"/>
      <c r="W71" s="159"/>
      <c r="Y71" s="159"/>
      <c r="AA71" s="158"/>
      <c r="AB71" s="75" t="str">
        <f t="shared" si="0"/>
        <v>&lt;section&gt;</v>
      </c>
    </row>
    <row r="72" spans="1:28">
      <c r="B72" s="157"/>
      <c r="D72" s="75"/>
      <c r="E72" s="159"/>
      <c r="G72" s="159"/>
      <c r="I72" s="159"/>
      <c r="K72" s="159"/>
      <c r="M72" s="159"/>
      <c r="O72" s="159"/>
      <c r="Q72" s="159"/>
      <c r="S72" s="159"/>
      <c r="U72" s="159"/>
      <c r="W72" s="159"/>
      <c r="Y72" s="159"/>
      <c r="AA72" s="158"/>
      <c r="AB72" s="75" t="str">
        <f t="shared" si="0"/>
        <v/>
      </c>
    </row>
    <row r="73" spans="1:28">
      <c r="B73" s="157"/>
      <c r="D73" s="75"/>
      <c r="E73" s="159"/>
      <c r="G73" s="159"/>
      <c r="I73" s="159"/>
      <c r="K73" s="159"/>
      <c r="M73" s="159"/>
      <c r="O73" s="159"/>
      <c r="Q73" s="159"/>
      <c r="S73" s="159"/>
      <c r="U73" s="159"/>
      <c r="W73" s="159"/>
      <c r="Y73" s="159"/>
      <c r="AA73" s="158"/>
      <c r="AB73" s="75" t="str">
        <f t="shared" si="0"/>
        <v/>
      </c>
    </row>
    <row r="74" spans="1:28">
      <c r="B74" s="157"/>
      <c r="D74" s="75"/>
      <c r="E74" s="159"/>
      <c r="G74" s="159"/>
      <c r="I74" s="159"/>
      <c r="K74" s="159"/>
      <c r="M74" s="159"/>
      <c r="O74" s="159"/>
      <c r="Q74" s="159"/>
      <c r="S74" s="159"/>
      <c r="U74" s="159"/>
      <c r="W74" s="159"/>
      <c r="Y74" s="159"/>
      <c r="AA74" s="158"/>
      <c r="AB74" s="75" t="str">
        <f t="shared" si="0"/>
        <v/>
      </c>
    </row>
    <row r="75" spans="1:28">
      <c r="B75" s="157"/>
      <c r="D75" s="75"/>
      <c r="E75" s="159"/>
      <c r="G75" s="159"/>
      <c r="I75" s="159"/>
      <c r="K75" s="159"/>
      <c r="M75" s="159"/>
      <c r="O75" s="159"/>
      <c r="Q75" s="159"/>
      <c r="S75" s="159"/>
      <c r="U75" s="159"/>
      <c r="W75" s="159"/>
      <c r="Y75" s="159"/>
      <c r="AA75" s="158"/>
      <c r="AB75" s="75" t="str">
        <f t="shared" ref="AB75:AB138" si="3">C75&amp;D75&amp;E75&amp;F75&amp;G75&amp;H75&amp;I75&amp;J75&amp;K75&amp;L75&amp;M75&amp;N75&amp;O75&amp;P75&amp;Q75&amp;R75&amp;S75&amp;T75&amp;U75&amp;V75&amp;W75&amp;X75&amp;Y75&amp;Z75</f>
        <v/>
      </c>
    </row>
    <row r="76" spans="1:28">
      <c r="B76" s="157"/>
      <c r="D76" s="75"/>
      <c r="E76" s="159"/>
      <c r="G76" s="159"/>
      <c r="I76" s="159"/>
      <c r="K76" s="159"/>
      <c r="M76" s="159"/>
      <c r="O76" s="159"/>
      <c r="Q76" s="159"/>
      <c r="S76" s="159"/>
      <c r="U76" s="159"/>
      <c r="W76" s="159"/>
      <c r="Y76" s="159"/>
      <c r="AA76" s="158"/>
      <c r="AB76" s="75" t="str">
        <f t="shared" si="3"/>
        <v/>
      </c>
    </row>
    <row r="77" spans="1:28">
      <c r="B77" s="157"/>
      <c r="D77" s="75"/>
      <c r="E77" s="159"/>
      <c r="G77" s="159"/>
      <c r="I77" s="159"/>
      <c r="K77" s="159"/>
      <c r="M77" s="159"/>
      <c r="O77" s="159"/>
      <c r="Q77" s="159"/>
      <c r="S77" s="159"/>
      <c r="U77" s="159"/>
      <c r="W77" s="159"/>
      <c r="Y77" s="159"/>
      <c r="AA77" s="158"/>
      <c r="AB77" s="75" t="str">
        <f t="shared" si="3"/>
        <v/>
      </c>
    </row>
    <row r="78" spans="1:28">
      <c r="B78" s="157"/>
      <c r="D78" s="75"/>
      <c r="E78" s="159"/>
      <c r="G78" s="159"/>
      <c r="I78" s="159"/>
      <c r="K78" s="159"/>
      <c r="M78" s="159"/>
      <c r="O78" s="159"/>
      <c r="Q78" s="159"/>
      <c r="S78" s="159"/>
      <c r="U78" s="159"/>
      <c r="W78" s="159"/>
      <c r="Y78" s="159"/>
      <c r="AA78" s="158"/>
      <c r="AB78" s="75" t="str">
        <f t="shared" si="3"/>
        <v/>
      </c>
    </row>
    <row r="79" spans="1:28">
      <c r="B79" s="157"/>
      <c r="D79" s="75"/>
      <c r="E79" s="159"/>
      <c r="G79" s="159"/>
      <c r="I79" s="159"/>
      <c r="K79" s="159"/>
      <c r="M79" s="159"/>
      <c r="O79" s="159"/>
      <c r="Q79" s="159"/>
      <c r="S79" s="159"/>
      <c r="U79" s="159"/>
      <c r="W79" s="159"/>
      <c r="Y79" s="159"/>
      <c r="AA79" s="158"/>
      <c r="AB79" s="75" t="str">
        <f t="shared" si="3"/>
        <v/>
      </c>
    </row>
    <row r="80" spans="1:28">
      <c r="B80" s="157"/>
      <c r="D80" s="75"/>
      <c r="E80" s="159"/>
      <c r="G80" s="159"/>
      <c r="I80" s="159"/>
      <c r="K80" s="159"/>
      <c r="M80" s="159"/>
      <c r="O80" s="159"/>
      <c r="Q80" s="159"/>
      <c r="S80" s="159"/>
      <c r="U80" s="159"/>
      <c r="W80" s="159"/>
      <c r="Y80" s="159"/>
      <c r="AA80" s="158"/>
      <c r="AB80" s="75" t="str">
        <f t="shared" si="3"/>
        <v/>
      </c>
    </row>
    <row r="81" spans="2:28">
      <c r="B81" s="157"/>
      <c r="D81" s="75"/>
      <c r="E81" s="159"/>
      <c r="G81" s="159"/>
      <c r="I81" s="159"/>
      <c r="K81" s="159"/>
      <c r="M81" s="159"/>
      <c r="O81" s="159"/>
      <c r="Q81" s="159"/>
      <c r="S81" s="159"/>
      <c r="U81" s="159"/>
      <c r="W81" s="159"/>
      <c r="Y81" s="159"/>
      <c r="AA81" s="158"/>
      <c r="AB81" s="75" t="str">
        <f t="shared" si="3"/>
        <v/>
      </c>
    </row>
    <row r="82" spans="2:28">
      <c r="B82" s="157"/>
      <c r="D82" s="75"/>
      <c r="E82" s="159"/>
      <c r="G82" s="159"/>
      <c r="I82" s="159"/>
      <c r="K82" s="159"/>
      <c r="M82" s="159"/>
      <c r="O82" s="159"/>
      <c r="Q82" s="159"/>
      <c r="S82" s="159"/>
      <c r="U82" s="159"/>
      <c r="W82" s="159"/>
      <c r="Y82" s="159"/>
      <c r="AA82" s="158"/>
      <c r="AB82" s="75" t="str">
        <f t="shared" si="3"/>
        <v/>
      </c>
    </row>
    <row r="83" spans="2:28">
      <c r="B83" s="157"/>
      <c r="D83" s="75"/>
      <c r="E83" s="159"/>
      <c r="G83" s="159"/>
      <c r="I83" s="159"/>
      <c r="K83" s="159"/>
      <c r="M83" s="159"/>
      <c r="O83" s="159"/>
      <c r="Q83" s="159"/>
      <c r="S83" s="159"/>
      <c r="U83" s="159"/>
      <c r="W83" s="159"/>
      <c r="Y83" s="159"/>
      <c r="AA83" s="158"/>
      <c r="AB83" s="75" t="str">
        <f t="shared" si="3"/>
        <v/>
      </c>
    </row>
    <row r="84" spans="2:28">
      <c r="B84" s="157"/>
      <c r="D84" s="75"/>
      <c r="E84" s="159"/>
      <c r="G84" s="159"/>
      <c r="I84" s="159"/>
      <c r="K84" s="159"/>
      <c r="M84" s="159"/>
      <c r="O84" s="159"/>
      <c r="Q84" s="159"/>
      <c r="S84" s="159"/>
      <c r="U84" s="159"/>
      <c r="W84" s="159"/>
      <c r="Y84" s="159"/>
      <c r="AA84" s="158"/>
      <c r="AB84" s="75" t="str">
        <f t="shared" si="3"/>
        <v/>
      </c>
    </row>
    <row r="85" spans="2:28">
      <c r="B85" s="157"/>
      <c r="D85" s="75"/>
      <c r="E85" s="159"/>
      <c r="G85" s="159"/>
      <c r="I85" s="159"/>
      <c r="K85" s="159"/>
      <c r="M85" s="159"/>
      <c r="O85" s="159"/>
      <c r="Q85" s="159"/>
      <c r="S85" s="159"/>
      <c r="U85" s="159"/>
      <c r="W85" s="159"/>
      <c r="Y85" s="159"/>
      <c r="AA85" s="158"/>
      <c r="AB85" s="75" t="str">
        <f t="shared" si="3"/>
        <v/>
      </c>
    </row>
    <row r="86" spans="2:28">
      <c r="B86" s="157"/>
      <c r="D86" s="75"/>
      <c r="E86" s="159"/>
      <c r="G86" s="159"/>
      <c r="I86" s="159"/>
      <c r="K86" s="159"/>
      <c r="M86" s="159"/>
      <c r="O86" s="159"/>
      <c r="Q86" s="159"/>
      <c r="S86" s="159"/>
      <c r="U86" s="159"/>
      <c r="W86" s="159"/>
      <c r="Y86" s="159"/>
      <c r="AA86" s="158"/>
      <c r="AB86" s="75" t="str">
        <f t="shared" si="3"/>
        <v/>
      </c>
    </row>
    <row r="87" spans="2:28">
      <c r="B87" s="157"/>
      <c r="D87" s="75"/>
      <c r="E87" s="159"/>
      <c r="G87" s="159"/>
      <c r="I87" s="159"/>
      <c r="K87" s="159"/>
      <c r="M87" s="159"/>
      <c r="O87" s="159"/>
      <c r="Q87" s="159"/>
      <c r="S87" s="159"/>
      <c r="U87" s="159"/>
      <c r="W87" s="159"/>
      <c r="Y87" s="159"/>
      <c r="AA87" s="158"/>
      <c r="AB87" s="75" t="str">
        <f t="shared" si="3"/>
        <v/>
      </c>
    </row>
    <row r="88" spans="2:28">
      <c r="B88" s="157"/>
      <c r="D88" s="75"/>
      <c r="E88" s="159"/>
      <c r="G88" s="159"/>
      <c r="I88" s="159"/>
      <c r="K88" s="159"/>
      <c r="M88" s="159"/>
      <c r="O88" s="159"/>
      <c r="Q88" s="159"/>
      <c r="S88" s="159"/>
      <c r="U88" s="159"/>
      <c r="W88" s="159"/>
      <c r="Y88" s="159"/>
      <c r="AA88" s="158"/>
      <c r="AB88" s="75" t="str">
        <f t="shared" si="3"/>
        <v/>
      </c>
    </row>
    <row r="89" spans="2:28">
      <c r="B89" s="157"/>
      <c r="D89" s="75"/>
      <c r="E89" s="159"/>
      <c r="G89" s="159"/>
      <c r="I89" s="159"/>
      <c r="K89" s="159"/>
      <c r="M89" s="159"/>
      <c r="O89" s="159"/>
      <c r="Q89" s="159"/>
      <c r="S89" s="159"/>
      <c r="U89" s="159"/>
      <c r="W89" s="159"/>
      <c r="Y89" s="159"/>
      <c r="AA89" s="158"/>
      <c r="AB89" s="75" t="str">
        <f t="shared" si="3"/>
        <v/>
      </c>
    </row>
    <row r="90" spans="2:28">
      <c r="B90" s="157"/>
      <c r="D90" s="75"/>
      <c r="E90" s="159"/>
      <c r="G90" s="159"/>
      <c r="I90" s="159"/>
      <c r="K90" s="159"/>
      <c r="M90" s="159"/>
      <c r="O90" s="159"/>
      <c r="Q90" s="159"/>
      <c r="S90" s="159"/>
      <c r="U90" s="159"/>
      <c r="W90" s="159"/>
      <c r="Y90" s="159"/>
      <c r="AA90" s="158"/>
      <c r="AB90" s="75" t="str">
        <f t="shared" si="3"/>
        <v/>
      </c>
    </row>
    <row r="91" spans="2:28">
      <c r="B91" s="157"/>
      <c r="D91" s="75"/>
      <c r="E91" s="159"/>
      <c r="G91" s="159"/>
      <c r="I91" s="159"/>
      <c r="K91" s="159"/>
      <c r="M91" s="159"/>
      <c r="O91" s="159"/>
      <c r="Q91" s="159"/>
      <c r="S91" s="159"/>
      <c r="U91" s="159"/>
      <c r="W91" s="159"/>
      <c r="Y91" s="159"/>
      <c r="AA91" s="158"/>
      <c r="AB91" s="75" t="str">
        <f t="shared" si="3"/>
        <v/>
      </c>
    </row>
    <row r="92" spans="2:28">
      <c r="B92" s="157"/>
      <c r="D92" s="75"/>
      <c r="E92" s="159"/>
      <c r="G92" s="159"/>
      <c r="I92" s="159"/>
      <c r="K92" s="159"/>
      <c r="M92" s="159"/>
      <c r="O92" s="159"/>
      <c r="Q92" s="159"/>
      <c r="S92" s="159"/>
      <c r="U92" s="159"/>
      <c r="W92" s="159"/>
      <c r="Y92" s="159"/>
      <c r="AA92" s="158"/>
      <c r="AB92" s="75" t="str">
        <f t="shared" si="3"/>
        <v/>
      </c>
    </row>
    <row r="93" spans="2:28">
      <c r="B93" s="157"/>
      <c r="D93" s="75"/>
      <c r="E93" s="159"/>
      <c r="G93" s="159"/>
      <c r="I93" s="159"/>
      <c r="K93" s="159"/>
      <c r="M93" s="159"/>
      <c r="O93" s="159"/>
      <c r="Q93" s="159"/>
      <c r="S93" s="159"/>
      <c r="U93" s="159"/>
      <c r="W93" s="159"/>
      <c r="Y93" s="159"/>
      <c r="AA93" s="158"/>
      <c r="AB93" s="75" t="str">
        <f t="shared" si="3"/>
        <v/>
      </c>
    </row>
    <row r="94" spans="2:28">
      <c r="B94" s="157"/>
      <c r="D94" s="75"/>
      <c r="E94" s="159"/>
      <c r="G94" s="159"/>
      <c r="I94" s="159"/>
      <c r="K94" s="159"/>
      <c r="M94" s="159"/>
      <c r="O94" s="159"/>
      <c r="Q94" s="159"/>
      <c r="S94" s="159"/>
      <c r="U94" s="159"/>
      <c r="W94" s="159"/>
      <c r="Y94" s="159"/>
      <c r="AA94" s="158"/>
      <c r="AB94" s="75" t="str">
        <f t="shared" si="3"/>
        <v/>
      </c>
    </row>
    <row r="95" spans="2:28">
      <c r="B95" s="157"/>
      <c r="D95" s="75"/>
      <c r="E95" s="159"/>
      <c r="G95" s="159"/>
      <c r="I95" s="159"/>
      <c r="K95" s="159"/>
      <c r="M95" s="159"/>
      <c r="O95" s="159"/>
      <c r="Q95" s="159"/>
      <c r="S95" s="159"/>
      <c r="U95" s="159"/>
      <c r="W95" s="159"/>
      <c r="Y95" s="159"/>
      <c r="AA95" s="158"/>
      <c r="AB95" s="75" t="str">
        <f t="shared" si="3"/>
        <v/>
      </c>
    </row>
    <row r="96" spans="2:28">
      <c r="B96" s="157"/>
      <c r="D96" s="75"/>
      <c r="E96" s="159"/>
      <c r="G96" s="159"/>
      <c r="I96" s="159"/>
      <c r="K96" s="159"/>
      <c r="M96" s="159"/>
      <c r="O96" s="159"/>
      <c r="Q96" s="159"/>
      <c r="S96" s="159"/>
      <c r="U96" s="159"/>
      <c r="W96" s="159"/>
      <c r="Y96" s="159"/>
      <c r="AA96" s="158"/>
      <c r="AB96" s="75" t="str">
        <f t="shared" si="3"/>
        <v/>
      </c>
    </row>
    <row r="97" spans="1:28">
      <c r="B97" s="157"/>
      <c r="D97" s="75"/>
      <c r="E97" s="159"/>
      <c r="G97" s="159"/>
      <c r="I97" s="159"/>
      <c r="K97" s="159"/>
      <c r="M97" s="159"/>
      <c r="O97" s="159"/>
      <c r="Q97" s="159"/>
      <c r="S97" s="159"/>
      <c r="U97" s="159"/>
      <c r="W97" s="159"/>
      <c r="Y97" s="159"/>
      <c r="AA97" s="158"/>
      <c r="AB97" s="75" t="str">
        <f t="shared" si="3"/>
        <v/>
      </c>
    </row>
    <row r="98" spans="1:28">
      <c r="A98" s="157"/>
      <c r="B98" s="157"/>
      <c r="C98" s="157"/>
      <c r="E98" s="157"/>
      <c r="F98" s="157"/>
      <c r="G98" s="157"/>
      <c r="H98" s="157"/>
      <c r="I98" s="157"/>
      <c r="J98" s="157"/>
      <c r="K98" s="157"/>
      <c r="L98" s="157"/>
      <c r="M98" s="157"/>
      <c r="N98" s="157"/>
      <c r="O98" s="157"/>
      <c r="P98" s="157"/>
      <c r="Q98" s="157"/>
      <c r="R98" s="157"/>
      <c r="S98" s="157"/>
      <c r="T98" s="157"/>
      <c r="U98" s="157"/>
      <c r="V98" s="157"/>
      <c r="W98" s="157"/>
      <c r="X98" s="157"/>
      <c r="Y98" s="157"/>
      <c r="Z98" s="157"/>
      <c r="AA98" s="158"/>
      <c r="AB98" s="75" t="str">
        <f t="shared" si="3"/>
        <v/>
      </c>
    </row>
    <row r="99" spans="1:28">
      <c r="B99" s="157"/>
      <c r="C99" s="159" t="s">
        <v>1414</v>
      </c>
      <c r="D99" s="75"/>
      <c r="E99" s="159"/>
      <c r="G99" s="159"/>
      <c r="I99" s="159"/>
      <c r="K99" s="159"/>
      <c r="M99" s="159"/>
      <c r="O99" s="159"/>
      <c r="Q99" s="159"/>
      <c r="S99" s="159"/>
      <c r="U99" s="159"/>
      <c r="W99" s="159"/>
      <c r="Y99" s="159"/>
      <c r="AA99" s="158"/>
      <c r="AB99" s="75" t="str">
        <f t="shared" si="3"/>
        <v>&lt;!-- 新羽地域の年表・出来事 --&gt;</v>
      </c>
    </row>
    <row r="100" spans="1:28">
      <c r="B100" s="157"/>
      <c r="D100" s="75" t="s">
        <v>1235</v>
      </c>
      <c r="E100" s="159" t="str">
        <f>$G$6</f>
        <v>新羽地域の歴史・年表</v>
      </c>
      <c r="G100" s="159"/>
      <c r="H100" s="75" t="s">
        <v>1532</v>
      </c>
      <c r="I100" s="159"/>
      <c r="J100" s="75" t="s">
        <v>1530</v>
      </c>
      <c r="K100" s="159" t="s">
        <v>1635</v>
      </c>
      <c r="L100" s="75" t="s">
        <v>1534</v>
      </c>
      <c r="M100" s="159" t="s">
        <v>1633</v>
      </c>
      <c r="N100" s="75" t="s">
        <v>1535</v>
      </c>
      <c r="O100" s="159"/>
      <c r="P100" s="75" t="s">
        <v>1637</v>
      </c>
      <c r="Q100" s="159"/>
      <c r="S100" s="159" t="s">
        <v>1636</v>
      </c>
      <c r="T100" s="75" t="s">
        <v>1634</v>
      </c>
      <c r="U100" s="159"/>
      <c r="V100" s="75" t="s">
        <v>1533</v>
      </c>
      <c r="W100" s="159"/>
      <c r="Y100" s="159"/>
      <c r="AA100" s="158"/>
      <c r="AB100" s="75" t="str">
        <f t="shared" si="3"/>
        <v>&lt;h2&gt;新羽地域の歴史・年表&lt;/h2&gt;&lt;center&gt;詳細な&lt;a href="pdf/nippahistory.pdf" target="_blank"&gt;&lt;img src="images/pdf.jpg" width="30"&gt;新羽地域の年表(PDF)はこちら&lt;/a&gt;&lt;/center&gt;</v>
      </c>
    </row>
    <row r="101" spans="1:28">
      <c r="B101" s="157"/>
      <c r="D101" s="75" t="s">
        <v>1223</v>
      </c>
      <c r="E101" s="159"/>
      <c r="G101" s="159"/>
      <c r="I101" s="159"/>
      <c r="K101" s="159"/>
      <c r="M101" s="159"/>
      <c r="O101" s="159"/>
      <c r="Q101" s="159"/>
      <c r="S101" s="159"/>
      <c r="U101" s="159"/>
      <c r="W101" s="159"/>
      <c r="Y101" s="159"/>
      <c r="AA101" s="158"/>
      <c r="AB101" s="75" t="str">
        <f t="shared" si="3"/>
        <v>&lt;table  class="ta1" border="1"&gt;</v>
      </c>
    </row>
    <row r="102" spans="1:28" ht="27">
      <c r="B102" s="157"/>
      <c r="D102" s="75" t="str">
        <f>IF('新羽地域の年表 '!$A102="","","&lt;tr&gt;&lt;td nowrap valign="&amp;D$2&amp;"top"&amp;D$2&amp;" align="&amp;D$2&amp;"center"&amp;D$2&amp;"&gt;")</f>
        <v>&lt;tr&gt;&lt;td nowrap valign="top" align="center"&gt;</v>
      </c>
      <c r="E102" s="159" t="str">
        <f>'新羽地域の年表 '!A102&amp;"&lt;br&gt;（"&amp;('新羽地域の年表 '!B102&amp;'新羽地域の年表 '!C102&amp;'新羽地域の年表 '!D102)&amp;"）"</f>
        <v>西暦&lt;br&gt;（和暦）</v>
      </c>
      <c r="F102" s="75" t="str">
        <f>IF('新羽地域の年表 '!$A102="","","&lt;/td&gt;&lt;td nowrap valign="&amp;F$2&amp;"top"&amp;F$2&amp;" align="&amp;F$2&amp;"center"&amp;F$2&amp;"&gt;")</f>
        <v>&lt;/td&gt;&lt;td nowrap valign="top" align="center"&gt;</v>
      </c>
      <c r="G102" s="156" t="str">
        <f>SUBSTITUTE('新羽地域の年表 '!E102,CHAR(10),"&lt;br&gt;")</f>
        <v>出来事（横浜市、港北区、新羽地域周辺）</v>
      </c>
      <c r="H102" s="75" t="str">
        <f>IF('新羽地域の年表 '!$A102="","","&lt;/font&gt;&lt;/td&gt;&lt;td nowrap valign="&amp;H$2&amp;"top"&amp;H$2&amp;"&gt;&lt;font size="&amp;F$2&amp;"-1"&amp;F$2&amp;"&gt;")</f>
        <v>&lt;/font&gt;&lt;/td&gt;&lt;td nowrap valign="top"&gt;&lt;font size="-1"&gt;</v>
      </c>
      <c r="I102" s="156" t="str">
        <f>SUBSTITUTE('新羽地域の年表 '!F102,CHAR(10),"&lt;br&gt;")</f>
        <v>横浜開港（周年）</v>
      </c>
      <c r="J102" s="75" t="s">
        <v>1437</v>
      </c>
      <c r="K102" s="156" t="str">
        <f>SUBSTITUTE('新羽地域の年表 '!G102,CHAR(10),"&lt;br&gt;")</f>
        <v>横浜市政（周年）</v>
      </c>
      <c r="L102" s="75" t="s">
        <v>1437</v>
      </c>
      <c r="M102" s="156" t="str">
        <f>SUBSTITUTE('新羽地域の年表 '!H102,CHAR(10),"&lt;br&gt;")</f>
        <v>港北区制・新羽町(周年)</v>
      </c>
      <c r="N102" s="75" t="s">
        <v>1437</v>
      </c>
      <c r="O102" s="156" t="str">
        <f>SUBSTITUTE('新羽地域の年表 '!I102,CHAR(10),"&lt;br&gt;")&amp;SUBSTITUTE('新羽地域の年表 '!J102,CHAR(10),"&lt;br&gt;")</f>
        <v>新羽町連合町内会(周年)連合町内会長</v>
      </c>
      <c r="P102" s="75" t="s">
        <v>1437</v>
      </c>
      <c r="Q102" s="156" t="str">
        <f>SUBSTITUTE('新羽地域の年表 '!K102,CHAR(10),"&lt;br&gt;")&amp;SUBSTITUTE('新羽地域の年表 '!L102,CHAR(10),"&lt;br&gt;")</f>
        <v>新羽地区健民祭実行委員長</v>
      </c>
      <c r="R102" s="75" t="s">
        <v>1490</v>
      </c>
      <c r="S102" s="156" t="str">
        <f>SUBSTITUTE('新羽地域の年表 '!M102,CHAR(10),"&lt;br&gt;")</f>
        <v>優勝町会</v>
      </c>
      <c r="T102" s="75" t="s">
        <v>1437</v>
      </c>
      <c r="U102" s="156" t="str">
        <f>SUBSTITUTE('新羽地域の年表 '!N102,CHAR(10),"&lt;br&gt;")&amp;SUBSTITUTE('新羽地域の年表 '!O102,CHAR(10),"&lt;br&gt;")</f>
        <v>新羽サマーフェスティバル&lt;br&gt;実行委員長</v>
      </c>
      <c r="V102" s="75" t="s">
        <v>1437</v>
      </c>
      <c r="W102" s="156" t="str">
        <f>SUBSTITUTE('新羽地域の年表 '!P102,CHAR(10),"&lt;br&gt;")</f>
        <v>合同敬老の集い（回）</v>
      </c>
      <c r="X102" s="75" t="str">
        <f>IF('新羽地域の年表 '!$A102="","","&lt;/font&gt;&lt;/td&gt;&lt;/tr&gt;")</f>
        <v>&lt;/font&gt;&lt;/td&gt;&lt;/tr&gt;</v>
      </c>
      <c r="Y102" s="156"/>
      <c r="AA102" s="158"/>
      <c r="AB102" s="75" t="str">
        <f t="shared" si="3"/>
        <v>&lt;tr&gt;&lt;td nowrap valign="top" align="center"&gt;西暦&lt;br&gt;（和暦）&lt;/td&gt;&lt;td nowrap valign="top" align="center"&gt;出来事（横浜市、港北区、新羽地域周辺）&lt;/font&gt;&lt;/td&gt;&lt;td nowrap valign="top"&gt;&lt;font size="-1"&gt;横浜開港（周年）&lt;br&gt;横浜市政（周年）&lt;br&gt;港北区制・新羽町(周年)&lt;br&gt;新羽町連合町内会(周年)連合町内会長&lt;br&gt;新羽地区健民祭実行委員長：優勝町会&lt;br&gt;新羽サマーフェスティバル&lt;br&gt;実行委員長&lt;br&gt;合同敬老の集い（回）&lt;/font&gt;&lt;/td&gt;&lt;/tr&gt;</v>
      </c>
    </row>
    <row r="103" spans="1:28">
      <c r="B103" s="157"/>
      <c r="D103" s="75"/>
      <c r="E103" s="159"/>
      <c r="G103" s="156"/>
      <c r="I103" s="156"/>
      <c r="K103" s="156"/>
      <c r="M103" s="156"/>
      <c r="O103" s="156"/>
      <c r="Q103" s="156"/>
      <c r="S103" s="156"/>
      <c r="U103" s="156"/>
      <c r="W103" s="156"/>
      <c r="Y103" s="156"/>
      <c r="AA103" s="158"/>
      <c r="AB103" s="75" t="str">
        <f t="shared" si="3"/>
        <v/>
      </c>
    </row>
    <row r="104" spans="1:28" ht="40.5">
      <c r="B104" s="157"/>
      <c r="D104" s="75" t="str">
        <f>IF('新羽地域の年表 '!$A104="","","&lt;tr&gt;&lt;td valign="&amp;D$2&amp;"top"&amp;D$2&amp;"&gt;")</f>
        <v>&lt;tr&gt;&lt;td valign="top"&gt;</v>
      </c>
      <c r="E104" s="159" t="str">
        <f>IF('新羽地域の年表 '!A104="","",'新羽地域の年表 '!A104&amp;"年&lt;br&gt;&lt;font size="&amp;E$2&amp;"-1"&amp;E$2&amp;"&gt;"&amp;('新羽地域の年表 '!B104&amp;'新羽地域の年表 '!C104&amp;'新羽地域の年表 '!D104))</f>
        <v>838年&lt;br&gt;&lt;font size="-1"&gt;承和5年</v>
      </c>
      <c r="F104" s="75" t="str">
        <f>IF('新羽地域の年表 '!$A104="","","&lt;/font&gt;&lt;/td&gt;&lt;td valign="&amp;F$2&amp;"top"&amp;F$2&amp;"&gt;&lt;font size="&amp;F$2&amp;"-1"&amp;F$2&amp;"&gt;")</f>
        <v>&lt;/font&gt;&lt;/td&gt;&lt;td valign="top"&gt;&lt;font size="-1"&gt;</v>
      </c>
      <c r="G104" s="156" t="str">
        <f>SUBSTITUTE('新羽地域の年表 '!E104,CHAR(10),"&lt;br&gt;")</f>
        <v>北杉山神社、「続日本後記」に「武蔵国都筑郡の杉山神社は、霊験があらたかであるとの理由から官弊社にあづかる」との記述あり（平安時代前期）</v>
      </c>
      <c r="H104" s="75" t="str">
        <f>IF('新羽地域の年表 '!$A104="","","&lt;/font&gt;&lt;/td&gt;&lt;td nowrap valign="&amp;H$2&amp;"top"&amp;H$2&amp;"&gt;&lt;font size="&amp;F$2&amp;"-1"&amp;F$2&amp;"&gt;")</f>
        <v>&lt;/font&gt;&lt;/td&gt;&lt;td nowrap valign="top"&gt;&lt;font size="-1"&gt;</v>
      </c>
      <c r="I104" s="156" t="str">
        <f>IF('新羽地域の年表 '!F104="","","横浜開港"&amp;SUBSTITUTE('新羽地域の年表 '!F104,CHAR(10),"&lt;br&gt;")&amp;"周年")</f>
        <v/>
      </c>
      <c r="J104" s="75" t="str">
        <f>IF('新羽地域の年表 '!$F104="","","&lt;br&gt;")</f>
        <v/>
      </c>
      <c r="K104" s="156" t="str">
        <f>IF('新羽地域の年表 '!G104="","","横浜市政"&amp;SUBSTITUTE('新羽地域の年表 '!G104,CHAR(10),"&lt;br&gt;")&amp;"周年")</f>
        <v/>
      </c>
      <c r="L104" s="75" t="str">
        <f>IF('新羽地域の年表 '!$G104="","","&lt;br&gt;")</f>
        <v/>
      </c>
      <c r="M104" s="156" t="str">
        <f>IF('新羽地域の年表 '!H104="","","港北区制"&amp;SUBSTITUTE('新羽地域の年表 '!H104,CHAR(10),"&lt;br&gt;")&amp;"周年")</f>
        <v/>
      </c>
      <c r="N104" s="75" t="str">
        <f>IF('新羽地域の年表 '!$H104="","","&lt;br&gt;")</f>
        <v/>
      </c>
      <c r="O104" s="156" t="str">
        <f>IF('新羽地域の年表 '!I104="","","新羽町連合町内会（"&amp;SUBSTITUTE('新羽地域の年表 '!I104,CHAR(10),"&lt;br&gt;")&amp;"周年）&lt;br&gt;　連合町内会長："&amp;SUBSTITUTE('新羽地域の年表 '!J104,CHAR(10),"&lt;br&gt;"))</f>
        <v/>
      </c>
      <c r="P104" s="75" t="str">
        <f>IF('新羽地域の年表 '!$J104="","","&lt;br&gt;")</f>
        <v/>
      </c>
      <c r="Q104" s="156" t="str">
        <f>IF('新羽地域の年表 '!K104="","","第"&amp;SUBSTITUTE('新羽地域の年表 '!K104,CHAR(10),"&lt;br&gt;")&amp;"回新羽地区健民祭&lt;br&gt;　実行委員長:"&amp;SUBSTITUTE('新羽地域の年表 '!L104,CHAR(10),"&lt;br&gt;"))</f>
        <v/>
      </c>
      <c r="R104" s="75" t="str">
        <f>IF('新羽地域の年表 '!$L104="","","&lt;br&gt;　優勝：")</f>
        <v/>
      </c>
      <c r="S104" s="156" t="str">
        <f>SUBSTITUTE('新羽地域の年表 '!M104,CHAR(10),"&lt;br&gt;")</f>
        <v/>
      </c>
      <c r="T104" s="75" t="str">
        <f>IF('新羽地域の年表 '!$M104="","","&lt;br&gt;")</f>
        <v/>
      </c>
      <c r="U104" s="156" t="str">
        <f>IF('新羽地域の年表 '!N104="","","第"&amp;SUBSTITUTE('新羽地域の年表 '!N104,CHAR(10),"&lt;br&gt;")&amp;"回新羽サマーフェスティバル&lt;br&gt;　実行委員長："&amp;SUBSTITUTE('新羽地域の年表 '!O104,CHAR(10),"&lt;br&gt;"))</f>
        <v/>
      </c>
      <c r="V104" s="75" t="str">
        <f>IF('新羽地域の年表 '!$O104="","","&lt;br&gt;")</f>
        <v/>
      </c>
      <c r="W104" s="156" t="str">
        <f>IF('新羽地域の年表 '!P104="","",SUBSTITUTE('新羽地域の年表 '!P104,CHAR(10),"&lt;br&gt;"))</f>
        <v/>
      </c>
      <c r="X104" s="75" t="str">
        <f>IF('新羽地域の年表 '!$A104="","","&lt;/font&gt;&lt;/td&gt;&lt;/tr&gt;")</f>
        <v>&lt;/font&gt;&lt;/td&gt;&lt;/tr&gt;</v>
      </c>
      <c r="Y104" s="156"/>
      <c r="AA104" s="158"/>
      <c r="AB104" s="75" t="str">
        <f t="shared" si="3"/>
        <v>&lt;tr&gt;&lt;td valign="top"&gt;838年&lt;br&gt;&lt;font size="-1"&gt;承和5年&lt;/font&gt;&lt;/td&gt;&lt;td valign="top"&gt;&lt;font size="-1"&gt;北杉山神社、「続日本後記」に「武蔵国都筑郡の杉山神社は、霊験があらたかであるとの理由から官弊社にあづかる」との記述あり（平安時代前期）&lt;/font&gt;&lt;/td&gt;&lt;td nowrap valign="top"&gt;&lt;font size="-1"&gt;&lt;/font&gt;&lt;/td&gt;&lt;/tr&gt;</v>
      </c>
    </row>
    <row r="105" spans="1:28" ht="121.5">
      <c r="B105" s="157"/>
      <c r="D105" s="75" t="str">
        <f>IF('新羽地域の年表 '!$A105="","","&lt;tr&gt;&lt;td valign="&amp;D$2&amp;"top"&amp;D$2&amp;"&gt;")</f>
        <v>&lt;tr&gt;&lt;td valign="top"&gt;</v>
      </c>
      <c r="E105" s="159" t="str">
        <f>IF('新羽地域の年表 '!A105="","",'新羽地域の年表 '!A105&amp;"年&lt;br&gt;&lt;font size="&amp;E$2&amp;"-1"&amp;E$2&amp;"&gt;"&amp;('新羽地域の年表 '!B105&amp;'新羽地域の年表 '!C105&amp;'新羽地域の年表 '!D105))</f>
        <v>1291年&lt;br&gt;&lt;font size="-1"&gt;正応3年</v>
      </c>
      <c r="F105" s="75" t="str">
        <f>IF('新羽地域の年表 '!$A105="","","&lt;/font&gt;&lt;/td&gt;&lt;td valign="&amp;F$2&amp;"top"&amp;F$2&amp;"&gt;&lt;font size="&amp;F$2&amp;"-1"&amp;F$2&amp;"&gt;")</f>
        <v>&lt;/font&gt;&lt;/td&gt;&lt;td valign="top"&gt;&lt;font size="-1"&gt;</v>
      </c>
      <c r="G105" s="156" t="str">
        <f>SUBSTITUTE('新羽地域の年表 '!E105,CHAR(10),"&lt;br&gt;")</f>
        <v>鶴岡八幡社の古文書に、地頭の肥後三郎実村が遺領争いのことで奉行所に提訴した内容に「武蔵新羽郷」の記載あり&lt;br&gt;「武州新羽郷」の所領の相続をめぐり相論となったことが残っている（鎌倉時代）&lt;br&gt;---&lt;br&gt;※正応３年は1290年だが、多くの資料では1291年（正応３年）となっているのは、正応３年11月29日は、1291年1月1日であることから、文書に記載されている事実は、正応３年11月29日以降の出来事であると推測される。</v>
      </c>
      <c r="H105" s="75" t="str">
        <f>IF('新羽地域の年表 '!$A105="","","&lt;/font&gt;&lt;/td&gt;&lt;td nowrap valign="&amp;H$2&amp;"top"&amp;H$2&amp;"&gt;&lt;font size="&amp;F$2&amp;"-1"&amp;F$2&amp;"&gt;")</f>
        <v>&lt;/font&gt;&lt;/td&gt;&lt;td nowrap valign="top"&gt;&lt;font size="-1"&gt;</v>
      </c>
      <c r="I105" s="156" t="str">
        <f>IF('新羽地域の年表 '!F105="","","横浜開港"&amp;SUBSTITUTE('新羽地域の年表 '!F105,CHAR(10),"&lt;br&gt;")&amp;"周年")</f>
        <v/>
      </c>
      <c r="J105" s="75" t="str">
        <f>IF('新羽地域の年表 '!$F105="","","&lt;br&gt;")</f>
        <v/>
      </c>
      <c r="K105" s="156" t="str">
        <f>IF('新羽地域の年表 '!G105="","","横浜市政"&amp;SUBSTITUTE('新羽地域の年表 '!G105,CHAR(10),"&lt;br&gt;")&amp;"周年")</f>
        <v/>
      </c>
      <c r="L105" s="75" t="str">
        <f>IF('新羽地域の年表 '!$G105="","","&lt;br&gt;")</f>
        <v/>
      </c>
      <c r="M105" s="156" t="str">
        <f>IF('新羽地域の年表 '!H105="","","港北区制"&amp;SUBSTITUTE('新羽地域の年表 '!H105,CHAR(10),"&lt;br&gt;")&amp;"周年")</f>
        <v/>
      </c>
      <c r="N105" s="75" t="str">
        <f>IF('新羽地域の年表 '!$H105="","","&lt;br&gt;")</f>
        <v/>
      </c>
      <c r="O105" s="156" t="str">
        <f>IF('新羽地域の年表 '!I105="","","新羽町連合町内会（"&amp;SUBSTITUTE('新羽地域の年表 '!I105,CHAR(10),"&lt;br&gt;")&amp;"周年）&lt;br&gt;　連合町内会長："&amp;SUBSTITUTE('新羽地域の年表 '!J105,CHAR(10),"&lt;br&gt;"))</f>
        <v/>
      </c>
      <c r="P105" s="75" t="str">
        <f>IF('新羽地域の年表 '!$J105="","","&lt;br&gt;")</f>
        <v/>
      </c>
      <c r="Q105" s="156" t="str">
        <f>IF('新羽地域の年表 '!K105="","","第"&amp;SUBSTITUTE('新羽地域の年表 '!K105,CHAR(10),"&lt;br&gt;")&amp;"回新羽地区健民祭&lt;br&gt;　実行委員長:"&amp;SUBSTITUTE('新羽地域の年表 '!L105,CHAR(10),"&lt;br&gt;"))</f>
        <v/>
      </c>
      <c r="R105" s="75" t="str">
        <f>IF('新羽地域の年表 '!$L105="","","&lt;br&gt;　優勝：")</f>
        <v/>
      </c>
      <c r="S105" s="156" t="str">
        <f>SUBSTITUTE('新羽地域の年表 '!M105,CHAR(10),"&lt;br&gt;")</f>
        <v/>
      </c>
      <c r="T105" s="75" t="str">
        <f>IF('新羽地域の年表 '!$M105="","","&lt;br&gt;")</f>
        <v/>
      </c>
      <c r="U105" s="156" t="str">
        <f>IF('新羽地域の年表 '!N105="","","第"&amp;SUBSTITUTE('新羽地域の年表 '!N105,CHAR(10),"&lt;br&gt;")&amp;"回新羽サマーフェスティバル&lt;br&gt;　実行委員長："&amp;SUBSTITUTE('新羽地域の年表 '!O105,CHAR(10),"&lt;br&gt;"))</f>
        <v/>
      </c>
      <c r="V105" s="75" t="str">
        <f>IF('新羽地域の年表 '!$O105="","","&lt;br&gt;")</f>
        <v/>
      </c>
      <c r="W105" s="156" t="str">
        <f>IF('新羽地域の年表 '!P105="","",SUBSTITUTE('新羽地域の年表 '!P105,CHAR(10),"&lt;br&gt;"))</f>
        <v/>
      </c>
      <c r="X105" s="75" t="str">
        <f>IF('新羽地域の年表 '!$A105="","","&lt;/font&gt;&lt;/td&gt;&lt;/tr&gt;")</f>
        <v>&lt;/font&gt;&lt;/td&gt;&lt;/tr&gt;</v>
      </c>
      <c r="Y105" s="156"/>
      <c r="AA105" s="158"/>
      <c r="AB105" s="75" t="str">
        <f t="shared" si="3"/>
        <v>&lt;tr&gt;&lt;td valign="top"&gt;1291年&lt;br&gt;&lt;font size="-1"&gt;正応3年&lt;/font&gt;&lt;/td&gt;&lt;td valign="top"&gt;&lt;font size="-1"&gt;鶴岡八幡社の古文書に、地頭の肥後三郎実村が遺領争いのことで奉行所に提訴した内容に「武蔵新羽郷」の記載あり&lt;br&gt;「武州新羽郷」の所領の相続をめぐり相論となったことが残っている（鎌倉時代）&lt;br&gt;---&lt;br&gt;※正応３年は1290年だが、多くの資料では1291年（正応３年）となっているのは、正応３年11月29日は、1291年1月1日であることから、文書に記載されている事実は、正応３年11月29日以降の出来事であると推測される。&lt;/font&gt;&lt;/td&gt;&lt;td nowrap valign="top"&gt;&lt;font size="-1"&gt;&lt;/font&gt;&lt;/td&gt;&lt;/tr&gt;</v>
      </c>
    </row>
    <row r="106" spans="1:28" ht="27">
      <c r="B106" s="157"/>
      <c r="D106" s="75" t="str">
        <f>IF('新羽地域の年表 '!$A106="","","&lt;tr&gt;&lt;td valign="&amp;D$2&amp;"top"&amp;D$2&amp;"&gt;")</f>
        <v>&lt;tr&gt;&lt;td valign="top"&gt;</v>
      </c>
      <c r="E106" s="159" t="str">
        <f>IF('新羽地域の年表 '!A106="","",'新羽地域の年表 '!A106&amp;"年&lt;br&gt;&lt;font size="&amp;E$2&amp;"-1"&amp;E$2&amp;"&gt;"&amp;('新羽地域の年表 '!B106&amp;'新羽地域の年表 '!C106&amp;'新羽地域の年表 '!D106))</f>
        <v>1495年&lt;br&gt;&lt;font size="-1"&gt;明応4年</v>
      </c>
      <c r="F106" s="166" t="str">
        <f>IF('新羽地域の年表 '!$A106="","","&lt;/font&gt;&lt;/td&gt;&lt;td valign="&amp;F$2&amp;"top"&amp;F$2&amp;"&gt;&lt;font size="&amp;F$2&amp;"-1"&amp;F$2&amp;"&gt;")</f>
        <v>&lt;/font&gt;&lt;/td&gt;&lt;td valign="top"&gt;&lt;font size="-1"&gt;</v>
      </c>
      <c r="G106" s="156" t="str">
        <f>SUBSTITUTE('新羽地域の年表 '!E106,CHAR(10),"&lt;br&gt;")</f>
        <v>西方寺が鎌倉から新羽の今の場所に移建。鶴見川をさかのぼって資材を運搬（室町・戦国時代）</v>
      </c>
      <c r="H106" s="75" t="str">
        <f>IF('新羽地域の年表 '!$A106="","","&lt;/font&gt;&lt;/td&gt;&lt;td nowrap valign="&amp;H$2&amp;"top"&amp;H$2&amp;"&gt;&lt;font size="&amp;F$2&amp;"-1"&amp;F$2&amp;"&gt;")</f>
        <v>&lt;/font&gt;&lt;/td&gt;&lt;td nowrap valign="top"&gt;&lt;font size="-1"&gt;</v>
      </c>
      <c r="I106" s="156" t="str">
        <f>IF('新羽地域の年表 '!F106="","","横浜開港"&amp;SUBSTITUTE('新羽地域の年表 '!F106,CHAR(10),"&lt;br&gt;")&amp;"周年")</f>
        <v/>
      </c>
      <c r="J106" s="75" t="str">
        <f>IF('新羽地域の年表 '!$F106="","","&lt;br&gt;")</f>
        <v/>
      </c>
      <c r="K106" s="156" t="str">
        <f>IF('新羽地域の年表 '!G106="","","横浜市政"&amp;SUBSTITUTE('新羽地域の年表 '!G106,CHAR(10),"&lt;br&gt;")&amp;"周年")</f>
        <v/>
      </c>
      <c r="L106" s="75" t="str">
        <f>IF('新羽地域の年表 '!$G106="","","&lt;br&gt;")</f>
        <v/>
      </c>
      <c r="M106" s="156" t="str">
        <f>IF('新羽地域の年表 '!H106="","","港北区制"&amp;SUBSTITUTE('新羽地域の年表 '!H106,CHAR(10),"&lt;br&gt;")&amp;"周年")</f>
        <v/>
      </c>
      <c r="N106" s="75" t="str">
        <f>IF('新羽地域の年表 '!$H106="","","&lt;br&gt;")</f>
        <v/>
      </c>
      <c r="O106" s="156" t="str">
        <f>IF('新羽地域の年表 '!I106="","","新羽町連合町内会（"&amp;SUBSTITUTE('新羽地域の年表 '!I106,CHAR(10),"&lt;br&gt;")&amp;"周年）&lt;br&gt;　連合町内会長："&amp;SUBSTITUTE('新羽地域の年表 '!J106,CHAR(10),"&lt;br&gt;"))</f>
        <v/>
      </c>
      <c r="P106" s="75" t="str">
        <f>IF('新羽地域の年表 '!$J106="","","&lt;br&gt;")</f>
        <v/>
      </c>
      <c r="Q106" s="156" t="str">
        <f>IF('新羽地域の年表 '!K106="","","第"&amp;SUBSTITUTE('新羽地域の年表 '!K106,CHAR(10),"&lt;br&gt;")&amp;"回新羽地区健民祭&lt;br&gt;　実行委員長:"&amp;SUBSTITUTE('新羽地域の年表 '!L106,CHAR(10),"&lt;br&gt;"))</f>
        <v/>
      </c>
      <c r="R106" s="75" t="str">
        <f>IF('新羽地域の年表 '!$L106="","","&lt;br&gt;　優勝：")</f>
        <v/>
      </c>
      <c r="S106" s="156" t="str">
        <f>SUBSTITUTE('新羽地域の年表 '!M106,CHAR(10),"&lt;br&gt;")</f>
        <v/>
      </c>
      <c r="T106" s="75" t="str">
        <f>IF('新羽地域の年表 '!$M106="","","&lt;br&gt;")</f>
        <v/>
      </c>
      <c r="U106" s="156" t="str">
        <f>IF('新羽地域の年表 '!N106="","","第"&amp;SUBSTITUTE('新羽地域の年表 '!N106,CHAR(10),"&lt;br&gt;")&amp;"回新羽サマーフェスティバル&lt;br&gt;　実行委員長："&amp;SUBSTITUTE('新羽地域の年表 '!O106,CHAR(10),"&lt;br&gt;"))</f>
        <v/>
      </c>
      <c r="V106" s="75" t="str">
        <f>IF('新羽地域の年表 '!$O106="","","&lt;br&gt;")</f>
        <v/>
      </c>
      <c r="W106" s="156" t="str">
        <f>IF('新羽地域の年表 '!P106="","",SUBSTITUTE('新羽地域の年表 '!P106,CHAR(10),"&lt;br&gt;"))</f>
        <v/>
      </c>
      <c r="X106" s="75" t="str">
        <f>IF('新羽地域の年表 '!$A106="","","&lt;/font&gt;&lt;/td&gt;&lt;/tr&gt;")</f>
        <v>&lt;/font&gt;&lt;/td&gt;&lt;/tr&gt;</v>
      </c>
      <c r="Y106" s="156"/>
      <c r="AA106" s="158"/>
      <c r="AB106" s="75" t="str">
        <f t="shared" si="3"/>
        <v>&lt;tr&gt;&lt;td valign="top"&gt;1495年&lt;br&gt;&lt;font size="-1"&gt;明応4年&lt;/font&gt;&lt;/td&gt;&lt;td valign="top"&gt;&lt;font size="-1"&gt;西方寺が鎌倉から新羽の今の場所に移建。鶴見川をさかのぼって資材を運搬（室町・戦国時代）&lt;/font&gt;&lt;/td&gt;&lt;td nowrap valign="top"&gt;&lt;font size="-1"&gt;&lt;/font&gt;&lt;/td&gt;&lt;/tr&gt;</v>
      </c>
    </row>
    <row r="107" spans="1:28">
      <c r="B107" s="157"/>
      <c r="D107" s="75" t="str">
        <f>IF('新羽地域の年表 '!$A107="","","&lt;tr&gt;&lt;td valign="&amp;D$2&amp;"top"&amp;D$2&amp;"&gt;")</f>
        <v>&lt;tr&gt;&lt;td valign="top"&gt;</v>
      </c>
      <c r="E107" s="159" t="str">
        <f>IF('新羽地域の年表 '!A107="","",'新羽地域の年表 '!A107&amp;"年&lt;br&gt;&lt;font size="&amp;E$2&amp;"-1"&amp;E$2&amp;"&gt;"&amp;('新羽地域の年表 '!B107&amp;'新羽地域の年表 '!C107&amp;'新羽地域の年表 '!D107))</f>
        <v>1500年&lt;br&gt;&lt;font size="-1"&gt;明応9年</v>
      </c>
      <c r="F107" s="75" t="str">
        <f>IF('新羽地域の年表 '!$A107="","","&lt;/font&gt;&lt;/td&gt;&lt;td valign="&amp;F$2&amp;"top"&amp;F$2&amp;"&gt;&lt;font size="&amp;F$2&amp;"-1"&amp;F$2&amp;"&gt;")</f>
        <v>&lt;/font&gt;&lt;/td&gt;&lt;td valign="top"&gt;&lt;font size="-1"&gt;</v>
      </c>
      <c r="G107" s="156" t="str">
        <f>SUBSTITUTE('新羽地域の年表 '!E107,CHAR(10),"&lt;br&gt;")</f>
        <v>善教寺開祖（室町・戦国時代）</v>
      </c>
      <c r="H107" s="75" t="str">
        <f>IF('新羽地域の年表 '!$A107="","","&lt;/font&gt;&lt;/td&gt;&lt;td nowrap valign="&amp;H$2&amp;"top"&amp;H$2&amp;"&gt;&lt;font size="&amp;F$2&amp;"-1"&amp;F$2&amp;"&gt;")</f>
        <v>&lt;/font&gt;&lt;/td&gt;&lt;td nowrap valign="top"&gt;&lt;font size="-1"&gt;</v>
      </c>
      <c r="I107" s="156" t="str">
        <f>IF('新羽地域の年表 '!F107="","","横浜開港"&amp;SUBSTITUTE('新羽地域の年表 '!F107,CHAR(10),"&lt;br&gt;")&amp;"周年")</f>
        <v/>
      </c>
      <c r="J107" s="75" t="str">
        <f>IF('新羽地域の年表 '!$F107="","","&lt;br&gt;")</f>
        <v/>
      </c>
      <c r="K107" s="156" t="str">
        <f>IF('新羽地域の年表 '!G107="","","横浜市政"&amp;SUBSTITUTE('新羽地域の年表 '!G107,CHAR(10),"&lt;br&gt;")&amp;"周年")</f>
        <v/>
      </c>
      <c r="L107" s="75" t="str">
        <f>IF('新羽地域の年表 '!$G107="","","&lt;br&gt;")</f>
        <v/>
      </c>
      <c r="M107" s="156" t="str">
        <f>IF('新羽地域の年表 '!H107="","","港北区制"&amp;SUBSTITUTE('新羽地域の年表 '!H107,CHAR(10),"&lt;br&gt;")&amp;"周年")</f>
        <v/>
      </c>
      <c r="N107" s="75" t="str">
        <f>IF('新羽地域の年表 '!$H107="","","&lt;br&gt;")</f>
        <v/>
      </c>
      <c r="O107" s="156" t="str">
        <f>IF('新羽地域の年表 '!I107="","","新羽町連合町内会（"&amp;SUBSTITUTE('新羽地域の年表 '!I107,CHAR(10),"&lt;br&gt;")&amp;"周年）&lt;br&gt;　連合町内会長："&amp;SUBSTITUTE('新羽地域の年表 '!J107,CHAR(10),"&lt;br&gt;"))</f>
        <v/>
      </c>
      <c r="P107" s="75" t="str">
        <f>IF('新羽地域の年表 '!$J107="","","&lt;br&gt;")</f>
        <v/>
      </c>
      <c r="Q107" s="156" t="str">
        <f>IF('新羽地域の年表 '!K107="","","第"&amp;SUBSTITUTE('新羽地域の年表 '!K107,CHAR(10),"&lt;br&gt;")&amp;"回新羽地区健民祭&lt;br&gt;　実行委員長:"&amp;SUBSTITUTE('新羽地域の年表 '!L107,CHAR(10),"&lt;br&gt;"))</f>
        <v/>
      </c>
      <c r="R107" s="75" t="str">
        <f>IF('新羽地域の年表 '!$L107="","","&lt;br&gt;　優勝：")</f>
        <v/>
      </c>
      <c r="S107" s="156" t="str">
        <f>SUBSTITUTE('新羽地域の年表 '!M107,CHAR(10),"&lt;br&gt;")</f>
        <v/>
      </c>
      <c r="T107" s="75" t="str">
        <f>IF('新羽地域の年表 '!$M107="","","&lt;br&gt;")</f>
        <v/>
      </c>
      <c r="U107" s="156" t="str">
        <f>IF('新羽地域の年表 '!N107="","","第"&amp;SUBSTITUTE('新羽地域の年表 '!N107,CHAR(10),"&lt;br&gt;")&amp;"回新羽サマーフェスティバル&lt;br&gt;　実行委員長："&amp;SUBSTITUTE('新羽地域の年表 '!O107,CHAR(10),"&lt;br&gt;"))</f>
        <v/>
      </c>
      <c r="V107" s="75" t="str">
        <f>IF('新羽地域の年表 '!$O107="","","&lt;br&gt;")</f>
        <v/>
      </c>
      <c r="W107" s="156" t="str">
        <f>IF('新羽地域の年表 '!P107="","",SUBSTITUTE('新羽地域の年表 '!P107,CHAR(10),"&lt;br&gt;"))</f>
        <v/>
      </c>
      <c r="X107" s="75" t="str">
        <f>IF('新羽地域の年表 '!$A107="","","&lt;/font&gt;&lt;/td&gt;&lt;/tr&gt;")</f>
        <v>&lt;/font&gt;&lt;/td&gt;&lt;/tr&gt;</v>
      </c>
      <c r="Y107" s="156"/>
      <c r="AA107" s="158"/>
      <c r="AB107" s="75" t="str">
        <f t="shared" si="3"/>
        <v>&lt;tr&gt;&lt;td valign="top"&gt;1500年&lt;br&gt;&lt;font size="-1"&gt;明応9年&lt;/font&gt;&lt;/td&gt;&lt;td valign="top"&gt;&lt;font size="-1"&gt;善教寺開祖（室町・戦国時代）&lt;/font&gt;&lt;/td&gt;&lt;td nowrap valign="top"&gt;&lt;font size="-1"&gt;&lt;/font&gt;&lt;/td&gt;&lt;/tr&gt;</v>
      </c>
    </row>
    <row r="108" spans="1:28">
      <c r="B108" s="157"/>
      <c r="D108" s="75" t="str">
        <f>IF('新羽地域の年表 '!$A108="","","&lt;tr&gt;&lt;td valign="&amp;D$2&amp;"top"&amp;D$2&amp;"&gt;")</f>
        <v>&lt;tr&gt;&lt;td valign="top"&gt;</v>
      </c>
      <c r="E108" s="159" t="str">
        <f>IF('新羽地域の年表 '!A108="","",'新羽地域の年表 '!A108&amp;"年&lt;br&gt;&lt;font size="&amp;E$2&amp;"-1"&amp;E$2&amp;"&gt;"&amp;('新羽地域の年表 '!B108&amp;'新羽地域の年表 '!C108&amp;'新羽地域の年表 '!D108))</f>
        <v>1598年&lt;br&gt;&lt;font size="-1"&gt;慶長3年</v>
      </c>
      <c r="F108" s="75" t="str">
        <f>IF('新羽地域の年表 '!$A108="","","&lt;/font&gt;&lt;/td&gt;&lt;td valign="&amp;F$2&amp;"top"&amp;F$2&amp;"&gt;&lt;font size="&amp;F$2&amp;"-1"&amp;F$2&amp;"&gt;")</f>
        <v>&lt;/font&gt;&lt;/td&gt;&lt;td valign="top"&gt;&lt;font size="-1"&gt;</v>
      </c>
      <c r="G108" s="156" t="str">
        <f>SUBSTITUTE('新羽地域の年表 '!E108,CHAR(10),"&lt;br&gt;")</f>
        <v>徳川家康　新羽村で検知を実施。（都筑郡新羽村）</v>
      </c>
      <c r="H108" s="75" t="str">
        <f>IF('新羽地域の年表 '!$A108="","","&lt;/font&gt;&lt;/td&gt;&lt;td nowrap valign="&amp;H$2&amp;"top"&amp;H$2&amp;"&gt;&lt;font size="&amp;F$2&amp;"-1"&amp;F$2&amp;"&gt;")</f>
        <v>&lt;/font&gt;&lt;/td&gt;&lt;td nowrap valign="top"&gt;&lt;font size="-1"&gt;</v>
      </c>
      <c r="I108" s="156" t="str">
        <f>IF('新羽地域の年表 '!F108="","","横浜開港"&amp;SUBSTITUTE('新羽地域の年表 '!F108,CHAR(10),"&lt;br&gt;")&amp;"周年")</f>
        <v/>
      </c>
      <c r="J108" s="75" t="str">
        <f>IF('新羽地域の年表 '!$F108="","","&lt;br&gt;")</f>
        <v/>
      </c>
      <c r="K108" s="156" t="str">
        <f>IF('新羽地域の年表 '!G108="","","横浜市政"&amp;SUBSTITUTE('新羽地域の年表 '!G108,CHAR(10),"&lt;br&gt;")&amp;"周年")</f>
        <v/>
      </c>
      <c r="L108" s="75" t="str">
        <f>IF('新羽地域の年表 '!$G108="","","&lt;br&gt;")</f>
        <v/>
      </c>
      <c r="M108" s="156" t="str">
        <f>IF('新羽地域の年表 '!H108="","","港北区制"&amp;SUBSTITUTE('新羽地域の年表 '!H108,CHAR(10),"&lt;br&gt;")&amp;"周年")</f>
        <v/>
      </c>
      <c r="N108" s="75" t="str">
        <f>IF('新羽地域の年表 '!$H108="","","&lt;br&gt;")</f>
        <v/>
      </c>
      <c r="O108" s="156" t="str">
        <f>IF('新羽地域の年表 '!I108="","","新羽町連合町内会（"&amp;SUBSTITUTE('新羽地域の年表 '!I108,CHAR(10),"&lt;br&gt;")&amp;"周年）&lt;br&gt;　連合町内会長："&amp;SUBSTITUTE('新羽地域の年表 '!J108,CHAR(10),"&lt;br&gt;"))</f>
        <v/>
      </c>
      <c r="P108" s="75" t="str">
        <f>IF('新羽地域の年表 '!$J108="","","&lt;br&gt;")</f>
        <v/>
      </c>
      <c r="Q108" s="156" t="str">
        <f>IF('新羽地域の年表 '!K108="","","第"&amp;SUBSTITUTE('新羽地域の年表 '!K108,CHAR(10),"&lt;br&gt;")&amp;"回新羽地区健民祭&lt;br&gt;　実行委員長:"&amp;SUBSTITUTE('新羽地域の年表 '!L108,CHAR(10),"&lt;br&gt;"))</f>
        <v/>
      </c>
      <c r="R108" s="75" t="str">
        <f>IF('新羽地域の年表 '!$L108="","","&lt;br&gt;　優勝：")</f>
        <v/>
      </c>
      <c r="S108" s="156" t="str">
        <f>SUBSTITUTE('新羽地域の年表 '!M108,CHAR(10),"&lt;br&gt;")</f>
        <v/>
      </c>
      <c r="T108" s="75" t="str">
        <f>IF('新羽地域の年表 '!$M108="","","&lt;br&gt;")</f>
        <v/>
      </c>
      <c r="U108" s="156" t="str">
        <f>IF('新羽地域の年表 '!N108="","","第"&amp;SUBSTITUTE('新羽地域の年表 '!N108,CHAR(10),"&lt;br&gt;")&amp;"回新羽サマーフェスティバル&lt;br&gt;　実行委員長："&amp;SUBSTITUTE('新羽地域の年表 '!O108,CHAR(10),"&lt;br&gt;"))</f>
        <v/>
      </c>
      <c r="V108" s="75" t="str">
        <f>IF('新羽地域の年表 '!$O108="","","&lt;br&gt;")</f>
        <v/>
      </c>
      <c r="W108" s="156" t="str">
        <f>IF('新羽地域の年表 '!P108="","",SUBSTITUTE('新羽地域の年表 '!P108,CHAR(10),"&lt;br&gt;"))</f>
        <v/>
      </c>
      <c r="X108" s="75" t="str">
        <f>IF('新羽地域の年表 '!$A108="","","&lt;/font&gt;&lt;/td&gt;&lt;/tr&gt;")</f>
        <v>&lt;/font&gt;&lt;/td&gt;&lt;/tr&gt;</v>
      </c>
      <c r="Y108" s="156"/>
      <c r="AA108" s="158"/>
      <c r="AB108" s="75" t="str">
        <f t="shared" si="3"/>
        <v>&lt;tr&gt;&lt;td valign="top"&gt;1598年&lt;br&gt;&lt;font size="-1"&gt;慶長3年&lt;/font&gt;&lt;/td&gt;&lt;td valign="top"&gt;&lt;font size="-1"&gt;徳川家康　新羽村で検知を実施。（都筑郡新羽村）&lt;/font&gt;&lt;/td&gt;&lt;td nowrap valign="top"&gt;&lt;font size="-1"&gt;&lt;/font&gt;&lt;/td&gt;&lt;/tr&gt;</v>
      </c>
    </row>
    <row r="109" spans="1:28" ht="40.5">
      <c r="B109" s="157"/>
      <c r="D109" s="75" t="str">
        <f>IF('新羽地域の年表 '!$A109="","","&lt;tr&gt;&lt;td valign="&amp;D$2&amp;"top"&amp;D$2&amp;"&gt;")</f>
        <v>&lt;tr&gt;&lt;td valign="top"&gt;</v>
      </c>
      <c r="E109" s="159" t="str">
        <f>IF('新羽地域の年表 '!A109="","",'新羽地域の年表 '!A109&amp;"年&lt;br&gt;&lt;font size="&amp;E$2&amp;"-1"&amp;E$2&amp;"&gt;"&amp;('新羽地域の年表 '!B109&amp;'新羽地域の年表 '!C109&amp;'新羽地域の年表 '!D109))</f>
        <v>1601年&lt;br&gt;&lt;font size="-1"&gt;慶長6年</v>
      </c>
      <c r="F109" s="75" t="str">
        <f>IF('新羽地域の年表 '!$A109="","","&lt;/font&gt;&lt;/td&gt;&lt;td valign="&amp;F$2&amp;"top"&amp;F$2&amp;"&gt;&lt;font size="&amp;F$2&amp;"-1"&amp;F$2&amp;"&gt;")</f>
        <v>&lt;/font&gt;&lt;/td&gt;&lt;td valign="top"&gt;&lt;font size="-1"&gt;</v>
      </c>
      <c r="G109" s="156" t="str">
        <f>SUBSTITUTE('新羽地域の年表 '!E109,CHAR(10),"&lt;br&gt;")</f>
        <v>専念寺開祖&lt;br&gt;---&lt;br&gt;徳川家康、東海道の伝馬制度を整える&lt;br&gt;東海道の宿場として神奈川宿と保土ヶ谷宿が成立</v>
      </c>
      <c r="H109" s="75" t="str">
        <f>IF('新羽地域の年表 '!$A109="","","&lt;/font&gt;&lt;/td&gt;&lt;td nowrap valign="&amp;H$2&amp;"top"&amp;H$2&amp;"&gt;&lt;font size="&amp;F$2&amp;"-1"&amp;F$2&amp;"&gt;")</f>
        <v>&lt;/font&gt;&lt;/td&gt;&lt;td nowrap valign="top"&gt;&lt;font size="-1"&gt;</v>
      </c>
      <c r="I109" s="156" t="str">
        <f>IF('新羽地域の年表 '!F109="","","横浜開港"&amp;SUBSTITUTE('新羽地域の年表 '!F109,CHAR(10),"&lt;br&gt;")&amp;"周年")</f>
        <v/>
      </c>
      <c r="J109" s="75" t="str">
        <f>IF('新羽地域の年表 '!$F109="","","&lt;br&gt;")</f>
        <v/>
      </c>
      <c r="K109" s="156" t="str">
        <f>IF('新羽地域の年表 '!G109="","","横浜市政"&amp;SUBSTITUTE('新羽地域の年表 '!G109,CHAR(10),"&lt;br&gt;")&amp;"周年")</f>
        <v/>
      </c>
      <c r="L109" s="75" t="str">
        <f>IF('新羽地域の年表 '!$G109="","","&lt;br&gt;")</f>
        <v/>
      </c>
      <c r="M109" s="156" t="str">
        <f>IF('新羽地域の年表 '!H109="","","港北区制"&amp;SUBSTITUTE('新羽地域の年表 '!H109,CHAR(10),"&lt;br&gt;")&amp;"周年")</f>
        <v/>
      </c>
      <c r="N109" s="75" t="str">
        <f>IF('新羽地域の年表 '!$H109="","","&lt;br&gt;")</f>
        <v/>
      </c>
      <c r="O109" s="156" t="str">
        <f>IF('新羽地域の年表 '!I109="","","新羽町連合町内会（"&amp;SUBSTITUTE('新羽地域の年表 '!I109,CHAR(10),"&lt;br&gt;")&amp;"周年）&lt;br&gt;　連合町内会長："&amp;SUBSTITUTE('新羽地域の年表 '!J109,CHAR(10),"&lt;br&gt;"))</f>
        <v/>
      </c>
      <c r="P109" s="75" t="str">
        <f>IF('新羽地域の年表 '!$J109="","","&lt;br&gt;")</f>
        <v/>
      </c>
      <c r="Q109" s="156" t="str">
        <f>IF('新羽地域の年表 '!K109="","","第"&amp;SUBSTITUTE('新羽地域の年表 '!K109,CHAR(10),"&lt;br&gt;")&amp;"回新羽地区健民祭&lt;br&gt;　実行委員長:"&amp;SUBSTITUTE('新羽地域の年表 '!L109,CHAR(10),"&lt;br&gt;"))</f>
        <v/>
      </c>
      <c r="R109" s="75" t="str">
        <f>IF('新羽地域の年表 '!$L109="","","&lt;br&gt;　優勝：")</f>
        <v/>
      </c>
      <c r="S109" s="156" t="str">
        <f>SUBSTITUTE('新羽地域の年表 '!M109,CHAR(10),"&lt;br&gt;")</f>
        <v/>
      </c>
      <c r="T109" s="75" t="str">
        <f>IF('新羽地域の年表 '!$M109="","","&lt;br&gt;")</f>
        <v/>
      </c>
      <c r="U109" s="156" t="str">
        <f>IF('新羽地域の年表 '!N109="","","第"&amp;SUBSTITUTE('新羽地域の年表 '!N109,CHAR(10),"&lt;br&gt;")&amp;"回新羽サマーフェスティバル&lt;br&gt;　実行委員長："&amp;SUBSTITUTE('新羽地域の年表 '!O109,CHAR(10),"&lt;br&gt;"))</f>
        <v/>
      </c>
      <c r="V109" s="75" t="str">
        <f>IF('新羽地域の年表 '!$O109="","","&lt;br&gt;")</f>
        <v/>
      </c>
      <c r="W109" s="156" t="str">
        <f>IF('新羽地域の年表 '!P109="","",SUBSTITUTE('新羽地域の年表 '!P109,CHAR(10),"&lt;br&gt;"))</f>
        <v/>
      </c>
      <c r="X109" s="75" t="str">
        <f>IF('新羽地域の年表 '!$A109="","","&lt;/font&gt;&lt;/td&gt;&lt;/tr&gt;")</f>
        <v>&lt;/font&gt;&lt;/td&gt;&lt;/tr&gt;</v>
      </c>
      <c r="Y109" s="156"/>
      <c r="AA109" s="158"/>
      <c r="AB109" s="75" t="str">
        <f t="shared" si="3"/>
        <v>&lt;tr&gt;&lt;td valign="top"&gt;1601年&lt;br&gt;&lt;font size="-1"&gt;慶長6年&lt;/font&gt;&lt;/td&gt;&lt;td valign="top"&gt;&lt;font size="-1"&gt;専念寺開祖&lt;br&gt;---&lt;br&gt;徳川家康、東海道の伝馬制度を整える&lt;br&gt;東海道の宿場として神奈川宿と保土ヶ谷宿が成立&lt;/font&gt;&lt;/td&gt;&lt;td nowrap valign="top"&gt;&lt;font size="-1"&gt;&lt;/font&gt;&lt;/td&gt;&lt;/tr&gt;</v>
      </c>
    </row>
    <row r="110" spans="1:28">
      <c r="B110" s="157"/>
      <c r="D110" s="75" t="str">
        <f>IF('新羽地域の年表 '!$A110="","","&lt;tr&gt;&lt;td valign="&amp;D$2&amp;"top"&amp;D$2&amp;"&gt;")</f>
        <v>&lt;tr&gt;&lt;td valign="top"&gt;</v>
      </c>
      <c r="E110" s="159" t="str">
        <f>IF('新羽地域の年表 '!A110="","",'新羽地域の年表 '!A110&amp;"年&lt;br&gt;&lt;font size="&amp;E$2&amp;"-1"&amp;E$2&amp;"&gt;"&amp;('新羽地域の年表 '!B110&amp;'新羽地域の年表 '!C110&amp;'新羽地域の年表 '!D110))</f>
        <v>1602年&lt;br&gt;&lt;font size="-1"&gt;慶長7年</v>
      </c>
      <c r="F110" s="75" t="str">
        <f>IF('新羽地域の年表 '!$A110="","","&lt;/font&gt;&lt;/td&gt;&lt;td valign="&amp;F$2&amp;"top"&amp;F$2&amp;"&gt;&lt;font size="&amp;F$2&amp;"-1"&amp;F$2&amp;"&gt;")</f>
        <v>&lt;/font&gt;&lt;/td&gt;&lt;td valign="top"&gt;&lt;font size="-1"&gt;</v>
      </c>
      <c r="G110" s="156" t="str">
        <f>SUBSTITUTE('新羽地域の年表 '!E110,CHAR(10),"&lt;br&gt;")</f>
        <v>6月、江戸城内に文庫を建て金沢文庫の書籍を移す</v>
      </c>
      <c r="H110" s="75" t="str">
        <f>IF('新羽地域の年表 '!$A110="","","&lt;/font&gt;&lt;/td&gt;&lt;td nowrap valign="&amp;H$2&amp;"top"&amp;H$2&amp;"&gt;&lt;font size="&amp;F$2&amp;"-1"&amp;F$2&amp;"&gt;")</f>
        <v>&lt;/font&gt;&lt;/td&gt;&lt;td nowrap valign="top"&gt;&lt;font size="-1"&gt;</v>
      </c>
      <c r="I110" s="156" t="str">
        <f>IF('新羽地域の年表 '!F110="","","横浜開港"&amp;SUBSTITUTE('新羽地域の年表 '!F110,CHAR(10),"&lt;br&gt;")&amp;"周年")</f>
        <v/>
      </c>
      <c r="J110" s="75" t="str">
        <f>IF('新羽地域の年表 '!$F110="","","&lt;br&gt;")</f>
        <v/>
      </c>
      <c r="K110" s="156" t="str">
        <f>IF('新羽地域の年表 '!G110="","","横浜市政"&amp;SUBSTITUTE('新羽地域の年表 '!G110,CHAR(10),"&lt;br&gt;")&amp;"周年")</f>
        <v/>
      </c>
      <c r="L110" s="75" t="str">
        <f>IF('新羽地域の年表 '!$G110="","","&lt;br&gt;")</f>
        <v/>
      </c>
      <c r="M110" s="156" t="str">
        <f>IF('新羽地域の年表 '!H110="","","港北区制"&amp;SUBSTITUTE('新羽地域の年表 '!H110,CHAR(10),"&lt;br&gt;")&amp;"周年")</f>
        <v/>
      </c>
      <c r="N110" s="75" t="str">
        <f>IF('新羽地域の年表 '!$H110="","","&lt;br&gt;")</f>
        <v/>
      </c>
      <c r="O110" s="156" t="str">
        <f>IF('新羽地域の年表 '!I110="","","新羽町連合町内会（"&amp;SUBSTITUTE('新羽地域の年表 '!I110,CHAR(10),"&lt;br&gt;")&amp;"周年）&lt;br&gt;　連合町内会長："&amp;SUBSTITUTE('新羽地域の年表 '!J110,CHAR(10),"&lt;br&gt;"))</f>
        <v/>
      </c>
      <c r="P110" s="75" t="str">
        <f>IF('新羽地域の年表 '!$J110="","","&lt;br&gt;")</f>
        <v/>
      </c>
      <c r="Q110" s="156" t="str">
        <f>IF('新羽地域の年表 '!K110="","","第"&amp;SUBSTITUTE('新羽地域の年表 '!K110,CHAR(10),"&lt;br&gt;")&amp;"回新羽地区健民祭&lt;br&gt;　実行委員長:"&amp;SUBSTITUTE('新羽地域の年表 '!L110,CHAR(10),"&lt;br&gt;"))</f>
        <v/>
      </c>
      <c r="R110" s="75" t="str">
        <f>IF('新羽地域の年表 '!$L110="","","&lt;br&gt;　優勝：")</f>
        <v/>
      </c>
      <c r="S110" s="156" t="str">
        <f>SUBSTITUTE('新羽地域の年表 '!M110,CHAR(10),"&lt;br&gt;")</f>
        <v/>
      </c>
      <c r="T110" s="75" t="str">
        <f>IF('新羽地域の年表 '!$M110="","","&lt;br&gt;")</f>
        <v/>
      </c>
      <c r="U110" s="156" t="str">
        <f>IF('新羽地域の年表 '!N110="","","第"&amp;SUBSTITUTE('新羽地域の年表 '!N110,CHAR(10),"&lt;br&gt;")&amp;"回新羽サマーフェスティバル&lt;br&gt;　実行委員長："&amp;SUBSTITUTE('新羽地域の年表 '!O110,CHAR(10),"&lt;br&gt;"))</f>
        <v/>
      </c>
      <c r="V110" s="75" t="str">
        <f>IF('新羽地域の年表 '!$O110="","","&lt;br&gt;")</f>
        <v/>
      </c>
      <c r="W110" s="156" t="str">
        <f>IF('新羽地域の年表 '!P110="","",SUBSTITUTE('新羽地域の年表 '!P110,CHAR(10),"&lt;br&gt;"))</f>
        <v/>
      </c>
      <c r="X110" s="75" t="str">
        <f>IF('新羽地域の年表 '!$A110="","","&lt;/font&gt;&lt;/td&gt;&lt;/tr&gt;")</f>
        <v>&lt;/font&gt;&lt;/td&gt;&lt;/tr&gt;</v>
      </c>
      <c r="Y110" s="156"/>
      <c r="AA110" s="158"/>
      <c r="AB110" s="75" t="str">
        <f t="shared" si="3"/>
        <v>&lt;tr&gt;&lt;td valign="top"&gt;1602年&lt;br&gt;&lt;font size="-1"&gt;慶長7年&lt;/font&gt;&lt;/td&gt;&lt;td valign="top"&gt;&lt;font size="-1"&gt;6月、江戸城内に文庫を建て金沢文庫の書籍を移す&lt;/font&gt;&lt;/td&gt;&lt;td nowrap valign="top"&gt;&lt;font size="-1"&gt;&lt;/font&gt;&lt;/td&gt;&lt;/tr&gt;</v>
      </c>
    </row>
    <row r="111" spans="1:28">
      <c r="B111" s="157"/>
      <c r="D111" s="75" t="str">
        <f>IF('新羽地域の年表 '!$A111="","","&lt;tr&gt;&lt;td valign="&amp;D$2&amp;"top"&amp;D$2&amp;"&gt;")</f>
        <v>&lt;tr&gt;&lt;td valign="top"&gt;</v>
      </c>
      <c r="E111" s="159" t="str">
        <f>IF('新羽地域の年表 '!A111="","",'新羽地域の年表 '!A111&amp;"年&lt;br&gt;&lt;font size="&amp;E$2&amp;"-1"&amp;E$2&amp;"&gt;"&amp;('新羽地域の年表 '!B111&amp;'新羽地域の年表 '!C111&amp;'新羽地域の年表 '!D111))</f>
        <v>1603年&lt;br&gt;&lt;font size="-1"&gt;慶長8年</v>
      </c>
      <c r="F111" s="75" t="str">
        <f>IF('新羽地域の年表 '!$A111="","","&lt;/font&gt;&lt;/td&gt;&lt;td valign="&amp;F$2&amp;"top"&amp;F$2&amp;"&gt;&lt;font size="&amp;F$2&amp;"-1"&amp;F$2&amp;"&gt;")</f>
        <v>&lt;/font&gt;&lt;/td&gt;&lt;td valign="top"&gt;&lt;font size="-1"&gt;</v>
      </c>
      <c r="G111" s="156" t="str">
        <f>SUBSTITUTE('新羽地域の年表 '!E111,CHAR(10),"&lt;br&gt;")</f>
        <v>徳川家康、征夷大将軍に就任（江戸時代）</v>
      </c>
      <c r="H111" s="75" t="str">
        <f>IF('新羽地域の年表 '!$A111="","","&lt;/font&gt;&lt;/td&gt;&lt;td nowrap valign="&amp;H$2&amp;"top"&amp;H$2&amp;"&gt;&lt;font size="&amp;F$2&amp;"-1"&amp;F$2&amp;"&gt;")</f>
        <v>&lt;/font&gt;&lt;/td&gt;&lt;td nowrap valign="top"&gt;&lt;font size="-1"&gt;</v>
      </c>
      <c r="I111" s="156" t="str">
        <f>IF('新羽地域の年表 '!F111="","","横浜開港"&amp;SUBSTITUTE('新羽地域の年表 '!F111,CHAR(10),"&lt;br&gt;")&amp;"周年")</f>
        <v/>
      </c>
      <c r="J111" s="75" t="str">
        <f>IF('新羽地域の年表 '!$F111="","","&lt;br&gt;")</f>
        <v/>
      </c>
      <c r="K111" s="156" t="str">
        <f>IF('新羽地域の年表 '!G111="","","横浜市政"&amp;SUBSTITUTE('新羽地域の年表 '!G111,CHAR(10),"&lt;br&gt;")&amp;"周年")</f>
        <v/>
      </c>
      <c r="L111" s="75" t="str">
        <f>IF('新羽地域の年表 '!$G111="","","&lt;br&gt;")</f>
        <v/>
      </c>
      <c r="M111" s="156" t="str">
        <f>IF('新羽地域の年表 '!H111="","","港北区制"&amp;SUBSTITUTE('新羽地域の年表 '!H111,CHAR(10),"&lt;br&gt;")&amp;"周年")</f>
        <v/>
      </c>
      <c r="N111" s="75" t="str">
        <f>IF('新羽地域の年表 '!$H111="","","&lt;br&gt;")</f>
        <v/>
      </c>
      <c r="O111" s="156" t="str">
        <f>IF('新羽地域の年表 '!I111="","","新羽町連合町内会（"&amp;SUBSTITUTE('新羽地域の年表 '!I111,CHAR(10),"&lt;br&gt;")&amp;"周年）&lt;br&gt;　連合町内会長："&amp;SUBSTITUTE('新羽地域の年表 '!J111,CHAR(10),"&lt;br&gt;"))</f>
        <v/>
      </c>
      <c r="P111" s="75" t="str">
        <f>IF('新羽地域の年表 '!$J111="","","&lt;br&gt;")</f>
        <v/>
      </c>
      <c r="Q111" s="156" t="str">
        <f>IF('新羽地域の年表 '!K111="","","第"&amp;SUBSTITUTE('新羽地域の年表 '!K111,CHAR(10),"&lt;br&gt;")&amp;"回新羽地区健民祭&lt;br&gt;　実行委員長:"&amp;SUBSTITUTE('新羽地域の年表 '!L111,CHAR(10),"&lt;br&gt;"))</f>
        <v/>
      </c>
      <c r="R111" s="75" t="str">
        <f>IF('新羽地域の年表 '!$L111="","","&lt;br&gt;　優勝：")</f>
        <v/>
      </c>
      <c r="S111" s="156" t="str">
        <f>SUBSTITUTE('新羽地域の年表 '!M111,CHAR(10),"&lt;br&gt;")</f>
        <v/>
      </c>
      <c r="T111" s="75" t="str">
        <f>IF('新羽地域の年表 '!$M111="","","&lt;br&gt;")</f>
        <v/>
      </c>
      <c r="U111" s="156" t="str">
        <f>IF('新羽地域の年表 '!N111="","","第"&amp;SUBSTITUTE('新羽地域の年表 '!N111,CHAR(10),"&lt;br&gt;")&amp;"回新羽サマーフェスティバル&lt;br&gt;　実行委員長："&amp;SUBSTITUTE('新羽地域の年表 '!O111,CHAR(10),"&lt;br&gt;"))</f>
        <v/>
      </c>
      <c r="V111" s="75" t="str">
        <f>IF('新羽地域の年表 '!$O111="","","&lt;br&gt;")</f>
        <v/>
      </c>
      <c r="W111" s="156" t="str">
        <f>IF('新羽地域の年表 '!P111="","",SUBSTITUTE('新羽地域の年表 '!P111,CHAR(10),"&lt;br&gt;"))</f>
        <v/>
      </c>
      <c r="X111" s="75" t="str">
        <f>IF('新羽地域の年表 '!$A111="","","&lt;/font&gt;&lt;/td&gt;&lt;/tr&gt;")</f>
        <v>&lt;/font&gt;&lt;/td&gt;&lt;/tr&gt;</v>
      </c>
      <c r="Y111" s="156"/>
      <c r="AA111" s="158"/>
      <c r="AB111" s="75" t="str">
        <f t="shared" si="3"/>
        <v>&lt;tr&gt;&lt;td valign="top"&gt;1603年&lt;br&gt;&lt;font size="-1"&gt;慶長8年&lt;/font&gt;&lt;/td&gt;&lt;td valign="top"&gt;&lt;font size="-1"&gt;徳川家康、征夷大将軍に就任（江戸時代）&lt;/font&gt;&lt;/td&gt;&lt;td nowrap valign="top"&gt;&lt;font size="-1"&gt;&lt;/font&gt;&lt;/td&gt;&lt;/tr&gt;</v>
      </c>
    </row>
    <row r="112" spans="1:28">
      <c r="B112" s="157"/>
      <c r="D112" s="75" t="str">
        <f>IF('新羽地域の年表 '!$A112="","","&lt;tr&gt;&lt;td valign="&amp;D$2&amp;"top"&amp;D$2&amp;"&gt;")</f>
        <v>&lt;tr&gt;&lt;td valign="top"&gt;</v>
      </c>
      <c r="E112" s="159" t="str">
        <f>IF('新羽地域の年表 '!A112="","",'新羽地域の年表 '!A112&amp;"年&lt;br&gt;&lt;font size="&amp;E$2&amp;"-1"&amp;E$2&amp;"&gt;"&amp;('新羽地域の年表 '!B112&amp;'新羽地域の年表 '!C112&amp;'新羽地域の年表 '!D112))</f>
        <v>1604年&lt;br&gt;&lt;font size="-1"&gt;慶長9年</v>
      </c>
      <c r="F112" s="75" t="str">
        <f>IF('新羽地域の年表 '!$A112="","","&lt;/font&gt;&lt;/td&gt;&lt;td valign="&amp;F$2&amp;"top"&amp;F$2&amp;"&gt;&lt;font size="&amp;F$2&amp;"-1"&amp;F$2&amp;"&gt;")</f>
        <v>&lt;/font&gt;&lt;/td&gt;&lt;td valign="top"&gt;&lt;font size="-1"&gt;</v>
      </c>
      <c r="G112" s="156" t="str">
        <f>SUBSTITUTE('新羽地域の年表 '!E112,CHAR(10),"&lt;br&gt;")</f>
        <v>戸塚宿が成立&lt;br&gt;12月16日、慶長の大地震</v>
      </c>
      <c r="H112" s="75" t="str">
        <f>IF('新羽地域の年表 '!$A112="","","&lt;/font&gt;&lt;/td&gt;&lt;td nowrap valign="&amp;H$2&amp;"top"&amp;H$2&amp;"&gt;&lt;font size="&amp;F$2&amp;"-1"&amp;F$2&amp;"&gt;")</f>
        <v>&lt;/font&gt;&lt;/td&gt;&lt;td nowrap valign="top"&gt;&lt;font size="-1"&gt;</v>
      </c>
      <c r="I112" s="156" t="str">
        <f>IF('新羽地域の年表 '!F112="","","横浜開港"&amp;SUBSTITUTE('新羽地域の年表 '!F112,CHAR(10),"&lt;br&gt;")&amp;"周年")</f>
        <v/>
      </c>
      <c r="J112" s="75" t="str">
        <f>IF('新羽地域の年表 '!$F112="","","&lt;br&gt;")</f>
        <v/>
      </c>
      <c r="K112" s="156" t="str">
        <f>IF('新羽地域の年表 '!G112="","","横浜市政"&amp;SUBSTITUTE('新羽地域の年表 '!G112,CHAR(10),"&lt;br&gt;")&amp;"周年")</f>
        <v/>
      </c>
      <c r="L112" s="75" t="str">
        <f>IF('新羽地域の年表 '!$G112="","","&lt;br&gt;")</f>
        <v/>
      </c>
      <c r="M112" s="156" t="str">
        <f>IF('新羽地域の年表 '!H112="","","港北区制"&amp;SUBSTITUTE('新羽地域の年表 '!H112,CHAR(10),"&lt;br&gt;")&amp;"周年")</f>
        <v/>
      </c>
      <c r="N112" s="75" t="str">
        <f>IF('新羽地域の年表 '!$H112="","","&lt;br&gt;")</f>
        <v/>
      </c>
      <c r="O112" s="156" t="str">
        <f>IF('新羽地域の年表 '!I112="","","新羽町連合町内会（"&amp;SUBSTITUTE('新羽地域の年表 '!I112,CHAR(10),"&lt;br&gt;")&amp;"周年）&lt;br&gt;　連合町内会長："&amp;SUBSTITUTE('新羽地域の年表 '!J112,CHAR(10),"&lt;br&gt;"))</f>
        <v/>
      </c>
      <c r="P112" s="75" t="str">
        <f>IF('新羽地域の年表 '!$J112="","","&lt;br&gt;")</f>
        <v/>
      </c>
      <c r="Q112" s="156" t="str">
        <f>IF('新羽地域の年表 '!K112="","","第"&amp;SUBSTITUTE('新羽地域の年表 '!K112,CHAR(10),"&lt;br&gt;")&amp;"回新羽地区健民祭&lt;br&gt;　実行委員長:"&amp;SUBSTITUTE('新羽地域の年表 '!L112,CHAR(10),"&lt;br&gt;"))</f>
        <v/>
      </c>
      <c r="R112" s="75" t="str">
        <f>IF('新羽地域の年表 '!$L112="","","&lt;br&gt;　優勝：")</f>
        <v/>
      </c>
      <c r="S112" s="156" t="str">
        <f>SUBSTITUTE('新羽地域の年表 '!M112,CHAR(10),"&lt;br&gt;")</f>
        <v/>
      </c>
      <c r="T112" s="75" t="str">
        <f>IF('新羽地域の年表 '!$M112="","","&lt;br&gt;")</f>
        <v/>
      </c>
      <c r="U112" s="156" t="str">
        <f>IF('新羽地域の年表 '!N112="","","第"&amp;SUBSTITUTE('新羽地域の年表 '!N112,CHAR(10),"&lt;br&gt;")&amp;"回新羽サマーフェスティバル&lt;br&gt;　実行委員長："&amp;SUBSTITUTE('新羽地域の年表 '!O112,CHAR(10),"&lt;br&gt;"))</f>
        <v/>
      </c>
      <c r="V112" s="75" t="str">
        <f>IF('新羽地域の年表 '!$O112="","","&lt;br&gt;")</f>
        <v/>
      </c>
      <c r="W112" s="156" t="str">
        <f>IF('新羽地域の年表 '!P112="","",SUBSTITUTE('新羽地域の年表 '!P112,CHAR(10),"&lt;br&gt;"))</f>
        <v/>
      </c>
      <c r="X112" s="75" t="str">
        <f>IF('新羽地域の年表 '!$A112="","","&lt;/font&gt;&lt;/td&gt;&lt;/tr&gt;")</f>
        <v>&lt;/font&gt;&lt;/td&gt;&lt;/tr&gt;</v>
      </c>
      <c r="Y112" s="156"/>
      <c r="AA112" s="158"/>
      <c r="AB112" s="75" t="str">
        <f t="shared" si="3"/>
        <v>&lt;tr&gt;&lt;td valign="top"&gt;1604年&lt;br&gt;&lt;font size="-1"&gt;慶長9年&lt;/font&gt;&lt;/td&gt;&lt;td valign="top"&gt;&lt;font size="-1"&gt;戸塚宿が成立&lt;br&gt;12月16日、慶長の大地震&lt;/font&gt;&lt;/td&gt;&lt;td nowrap valign="top"&gt;&lt;font size="-1"&gt;&lt;/font&gt;&lt;/td&gt;&lt;/tr&gt;</v>
      </c>
    </row>
    <row r="113" spans="2:28" ht="27">
      <c r="B113" s="157"/>
      <c r="D113" s="75" t="str">
        <f>IF('新羽地域の年表 '!$A113="","","&lt;tr&gt;&lt;td valign="&amp;D$2&amp;"top"&amp;D$2&amp;"&gt;")</f>
        <v>&lt;tr&gt;&lt;td valign="top"&gt;</v>
      </c>
      <c r="E113" s="159" t="str">
        <f>IF('新羽地域の年表 '!A113="","",'新羽地域の年表 '!A113&amp;"年&lt;br&gt;&lt;font size="&amp;E$2&amp;"-1"&amp;E$2&amp;"&gt;"&amp;('新羽地域の年表 '!B113&amp;'新羽地域の年表 '!C113&amp;'新羽地域の年表 '!D113))</f>
        <v>1797年&lt;br&gt;&lt;font size="-1"&gt;寛政9年</v>
      </c>
      <c r="F113" s="75" t="str">
        <f>IF('新羽地域の年表 '!$A113="","","&lt;/font&gt;&lt;/td&gt;&lt;td valign="&amp;F$2&amp;"top"&amp;F$2&amp;"&gt;&lt;font size="&amp;F$2&amp;"-1"&amp;F$2&amp;"&gt;")</f>
        <v>&lt;/font&gt;&lt;/td&gt;&lt;td valign="top"&gt;&lt;font size="-1"&gt;</v>
      </c>
      <c r="G113" s="156" t="str">
        <f>SUBSTITUTE('新羽地域の年表 '!E113,CHAR(10),"&lt;br&gt;")</f>
        <v>北新羽地蔵堂の半鐘に「北日葉」と刻印（江戸時代　第11代将軍、徳川家斉）</v>
      </c>
      <c r="H113" s="75" t="str">
        <f>IF('新羽地域の年表 '!$A113="","","&lt;/font&gt;&lt;/td&gt;&lt;td nowrap valign="&amp;H$2&amp;"top"&amp;H$2&amp;"&gt;&lt;font size="&amp;F$2&amp;"-1"&amp;F$2&amp;"&gt;")</f>
        <v>&lt;/font&gt;&lt;/td&gt;&lt;td nowrap valign="top"&gt;&lt;font size="-1"&gt;</v>
      </c>
      <c r="I113" s="156" t="str">
        <f>IF('新羽地域の年表 '!F113="","","横浜開港"&amp;SUBSTITUTE('新羽地域の年表 '!F113,CHAR(10),"&lt;br&gt;")&amp;"周年")</f>
        <v/>
      </c>
      <c r="J113" s="75" t="str">
        <f>IF('新羽地域の年表 '!$F113="","","&lt;br&gt;")</f>
        <v/>
      </c>
      <c r="K113" s="156" t="str">
        <f>IF('新羽地域の年表 '!G113="","","横浜市政"&amp;SUBSTITUTE('新羽地域の年表 '!G113,CHAR(10),"&lt;br&gt;")&amp;"周年")</f>
        <v/>
      </c>
      <c r="L113" s="75" t="str">
        <f>IF('新羽地域の年表 '!$G113="","","&lt;br&gt;")</f>
        <v/>
      </c>
      <c r="M113" s="156" t="str">
        <f>IF('新羽地域の年表 '!H113="","","港北区制"&amp;SUBSTITUTE('新羽地域の年表 '!H113,CHAR(10),"&lt;br&gt;")&amp;"周年")</f>
        <v/>
      </c>
      <c r="N113" s="75" t="str">
        <f>IF('新羽地域の年表 '!$H113="","","&lt;br&gt;")</f>
        <v/>
      </c>
      <c r="O113" s="156" t="str">
        <f>IF('新羽地域の年表 '!I113="","","新羽町連合町内会（"&amp;SUBSTITUTE('新羽地域の年表 '!I113,CHAR(10),"&lt;br&gt;")&amp;"周年）&lt;br&gt;　連合町内会長："&amp;SUBSTITUTE('新羽地域の年表 '!J113,CHAR(10),"&lt;br&gt;"))</f>
        <v/>
      </c>
      <c r="P113" s="75" t="str">
        <f>IF('新羽地域の年表 '!$J113="","","&lt;br&gt;")</f>
        <v/>
      </c>
      <c r="Q113" s="156" t="str">
        <f>IF('新羽地域の年表 '!K113="","","第"&amp;SUBSTITUTE('新羽地域の年表 '!K113,CHAR(10),"&lt;br&gt;")&amp;"回新羽地区健民祭&lt;br&gt;　実行委員長:"&amp;SUBSTITUTE('新羽地域の年表 '!L113,CHAR(10),"&lt;br&gt;"))</f>
        <v/>
      </c>
      <c r="R113" s="75" t="str">
        <f>IF('新羽地域の年表 '!$L113="","","&lt;br&gt;　優勝：")</f>
        <v/>
      </c>
      <c r="S113" s="156" t="str">
        <f>SUBSTITUTE('新羽地域の年表 '!M113,CHAR(10),"&lt;br&gt;")</f>
        <v/>
      </c>
      <c r="T113" s="75" t="str">
        <f>IF('新羽地域の年表 '!$M113="","","&lt;br&gt;")</f>
        <v/>
      </c>
      <c r="U113" s="156" t="str">
        <f>IF('新羽地域の年表 '!N113="","","第"&amp;SUBSTITUTE('新羽地域の年表 '!N113,CHAR(10),"&lt;br&gt;")&amp;"回新羽サマーフェスティバル&lt;br&gt;　実行委員長："&amp;SUBSTITUTE('新羽地域の年表 '!O113,CHAR(10),"&lt;br&gt;"))</f>
        <v/>
      </c>
      <c r="V113" s="75" t="str">
        <f>IF('新羽地域の年表 '!$O113="","","&lt;br&gt;")</f>
        <v/>
      </c>
      <c r="W113" s="156" t="str">
        <f>IF('新羽地域の年表 '!P113="","",SUBSTITUTE('新羽地域の年表 '!P113,CHAR(10),"&lt;br&gt;"))</f>
        <v/>
      </c>
      <c r="X113" s="75" t="str">
        <f>IF('新羽地域の年表 '!$A113="","","&lt;/font&gt;&lt;/td&gt;&lt;/tr&gt;")</f>
        <v>&lt;/font&gt;&lt;/td&gt;&lt;/tr&gt;</v>
      </c>
      <c r="Y113" s="156"/>
      <c r="AA113" s="158"/>
      <c r="AB113" s="75" t="str">
        <f t="shared" si="3"/>
        <v>&lt;tr&gt;&lt;td valign="top"&gt;1797年&lt;br&gt;&lt;font size="-1"&gt;寛政9年&lt;/font&gt;&lt;/td&gt;&lt;td valign="top"&gt;&lt;font size="-1"&gt;北新羽地蔵堂の半鐘に「北日葉」と刻印（江戸時代　第11代将軍、徳川家斉）&lt;/font&gt;&lt;/td&gt;&lt;td nowrap valign="top"&gt;&lt;font size="-1"&gt;&lt;/font&gt;&lt;/td&gt;&lt;/tr&gt;</v>
      </c>
    </row>
    <row r="114" spans="2:28" ht="40.5">
      <c r="B114" s="157"/>
      <c r="D114" s="75" t="str">
        <f>IF('新羽地域の年表 '!$A114="","","&lt;tr&gt;&lt;td valign="&amp;D$2&amp;"top"&amp;D$2&amp;"&gt;")</f>
        <v>&lt;tr&gt;&lt;td valign="top"&gt;</v>
      </c>
      <c r="E114" s="159" t="str">
        <f>IF('新羽地域の年表 '!A114="","",'新羽地域の年表 '!A114&amp;"年&lt;br&gt;&lt;font size="&amp;E$2&amp;"-1"&amp;E$2&amp;"&gt;"&amp;('新羽地域の年表 '!B114&amp;'新羽地域の年表 '!C114&amp;'新羽地域の年表 '!D114))</f>
        <v>1854年&lt;br&gt;&lt;font size="-1"&gt;安政1年</v>
      </c>
      <c r="F114" s="75" t="str">
        <f>IF('新羽地域の年表 '!$A114="","","&lt;/font&gt;&lt;/td&gt;&lt;td valign="&amp;F$2&amp;"top"&amp;F$2&amp;"&gt;&lt;font size="&amp;F$2&amp;"-1"&amp;F$2&amp;"&gt;")</f>
        <v>&lt;/font&gt;&lt;/td&gt;&lt;td valign="top"&gt;&lt;font size="-1"&gt;</v>
      </c>
      <c r="G114" s="156" t="str">
        <f>SUBSTITUTE('新羽地域の年表 '!E114,CHAR(10),"&lt;br&gt;")</f>
        <v>米使節ペリーが昨年に引き続いて再び来航し､小柴沖に軍艦七艘を停泊&lt;br&gt;吉田松陰が保土ケ谷宿に来宿&lt;br&gt;横浜村で日米和親条約（神奈川条約）を締結</v>
      </c>
      <c r="H114" s="75" t="str">
        <f>IF('新羽地域の年表 '!$A114="","","&lt;/font&gt;&lt;/td&gt;&lt;td nowrap valign="&amp;H$2&amp;"top"&amp;H$2&amp;"&gt;&lt;font size="&amp;F$2&amp;"-1"&amp;F$2&amp;"&gt;")</f>
        <v>&lt;/font&gt;&lt;/td&gt;&lt;td nowrap valign="top"&gt;&lt;font size="-1"&gt;</v>
      </c>
      <c r="I114" s="156" t="str">
        <f>IF('新羽地域の年表 '!F114="","","横浜開港"&amp;SUBSTITUTE('新羽地域の年表 '!F114,CHAR(10),"&lt;br&gt;")&amp;"周年")</f>
        <v/>
      </c>
      <c r="J114" s="75" t="str">
        <f>IF('新羽地域の年表 '!$F114="","","&lt;br&gt;")</f>
        <v/>
      </c>
      <c r="K114" s="156" t="str">
        <f>IF('新羽地域の年表 '!G114="","","横浜市政"&amp;SUBSTITUTE('新羽地域の年表 '!G114,CHAR(10),"&lt;br&gt;")&amp;"周年")</f>
        <v/>
      </c>
      <c r="L114" s="75" t="str">
        <f>IF('新羽地域の年表 '!$G114="","","&lt;br&gt;")</f>
        <v/>
      </c>
      <c r="M114" s="156" t="str">
        <f>IF('新羽地域の年表 '!H114="","","港北区制"&amp;SUBSTITUTE('新羽地域の年表 '!H114,CHAR(10),"&lt;br&gt;")&amp;"周年")</f>
        <v/>
      </c>
      <c r="N114" s="75" t="str">
        <f>IF('新羽地域の年表 '!$H114="","","&lt;br&gt;")</f>
        <v/>
      </c>
      <c r="O114" s="156" t="str">
        <f>IF('新羽地域の年表 '!I114="","","新羽町連合町内会（"&amp;SUBSTITUTE('新羽地域の年表 '!I114,CHAR(10),"&lt;br&gt;")&amp;"周年）&lt;br&gt;　連合町内会長："&amp;SUBSTITUTE('新羽地域の年表 '!J114,CHAR(10),"&lt;br&gt;"))</f>
        <v/>
      </c>
      <c r="P114" s="75" t="str">
        <f>IF('新羽地域の年表 '!$J114="","","&lt;br&gt;")</f>
        <v/>
      </c>
      <c r="Q114" s="156" t="str">
        <f>IF('新羽地域の年表 '!K114="","","第"&amp;SUBSTITUTE('新羽地域の年表 '!K114,CHAR(10),"&lt;br&gt;")&amp;"回新羽地区健民祭&lt;br&gt;　実行委員長:"&amp;SUBSTITUTE('新羽地域の年表 '!L114,CHAR(10),"&lt;br&gt;"))</f>
        <v/>
      </c>
      <c r="R114" s="75" t="str">
        <f>IF('新羽地域の年表 '!$L114="","","&lt;br&gt;　優勝：")</f>
        <v/>
      </c>
      <c r="S114" s="156" t="str">
        <f>SUBSTITUTE('新羽地域の年表 '!M114,CHAR(10),"&lt;br&gt;")</f>
        <v/>
      </c>
      <c r="T114" s="75" t="str">
        <f>IF('新羽地域の年表 '!$M114="","","&lt;br&gt;")</f>
        <v/>
      </c>
      <c r="U114" s="156" t="str">
        <f>IF('新羽地域の年表 '!N114="","","第"&amp;SUBSTITUTE('新羽地域の年表 '!N114,CHAR(10),"&lt;br&gt;")&amp;"回新羽サマーフェスティバル&lt;br&gt;　実行委員長："&amp;SUBSTITUTE('新羽地域の年表 '!O114,CHAR(10),"&lt;br&gt;"))</f>
        <v/>
      </c>
      <c r="V114" s="75" t="str">
        <f>IF('新羽地域の年表 '!$O114="","","&lt;br&gt;")</f>
        <v/>
      </c>
      <c r="W114" s="156" t="str">
        <f>IF('新羽地域の年表 '!P114="","",SUBSTITUTE('新羽地域の年表 '!P114,CHAR(10),"&lt;br&gt;"))</f>
        <v/>
      </c>
      <c r="X114" s="75" t="str">
        <f>IF('新羽地域の年表 '!$A114="","","&lt;/font&gt;&lt;/td&gt;&lt;/tr&gt;")</f>
        <v>&lt;/font&gt;&lt;/td&gt;&lt;/tr&gt;</v>
      </c>
      <c r="Y114" s="156"/>
      <c r="AA114" s="158"/>
      <c r="AB114" s="75" t="str">
        <f t="shared" si="3"/>
        <v>&lt;tr&gt;&lt;td valign="top"&gt;1854年&lt;br&gt;&lt;font size="-1"&gt;安政1年&lt;/font&gt;&lt;/td&gt;&lt;td valign="top"&gt;&lt;font size="-1"&gt;米使節ペリーが昨年に引き続いて再び来航し､小柴沖に軍艦七艘を停泊&lt;br&gt;吉田松陰が保土ケ谷宿に来宿&lt;br&gt;横浜村で日米和親条約（神奈川条約）を締結&lt;/font&gt;&lt;/td&gt;&lt;td nowrap valign="top"&gt;&lt;font size="-1"&gt;&lt;/font&gt;&lt;/td&gt;&lt;/tr&gt;</v>
      </c>
    </row>
    <row r="115" spans="2:28" ht="27">
      <c r="B115" s="157"/>
      <c r="D115" s="75" t="str">
        <f>IF('新羽地域の年表 '!$A115="","","&lt;tr&gt;&lt;td valign="&amp;D$2&amp;"top"&amp;D$2&amp;"&gt;")</f>
        <v>&lt;tr&gt;&lt;td valign="top"&gt;</v>
      </c>
      <c r="E115" s="159" t="str">
        <f>IF('新羽地域の年表 '!A115="","",'新羽地域の年表 '!A115&amp;"年&lt;br&gt;&lt;font size="&amp;E$2&amp;"-1"&amp;E$2&amp;"&gt;"&amp;('新羽地域の年表 '!B115&amp;'新羽地域の年表 '!C115&amp;'新羽地域の年表 '!D115))</f>
        <v>1855年&lt;br&gt;&lt;font size="-1"&gt;安政2年</v>
      </c>
      <c r="F115" s="75" t="str">
        <f>IF('新羽地域の年表 '!$A115="","","&lt;/font&gt;&lt;/td&gt;&lt;td valign="&amp;F$2&amp;"top"&amp;F$2&amp;"&gt;&lt;font size="&amp;F$2&amp;"-1"&amp;F$2&amp;"&gt;")</f>
        <v>&lt;/font&gt;&lt;/td&gt;&lt;td valign="top"&gt;&lt;font size="-1"&gt;</v>
      </c>
      <c r="G115" s="156" t="str">
        <f>SUBSTITUTE('新羽地域の年表 '!E115,CHAR(10),"&lt;br&gt;")</f>
        <v>10月２日（11月11日）、安政江戸地震発生（1703年元禄地震以来150 年ぶり）</v>
      </c>
      <c r="H115" s="75" t="str">
        <f>IF('新羽地域の年表 '!$A115="","","&lt;/font&gt;&lt;/td&gt;&lt;td nowrap valign="&amp;H$2&amp;"top"&amp;H$2&amp;"&gt;&lt;font size="&amp;F$2&amp;"-1"&amp;F$2&amp;"&gt;")</f>
        <v>&lt;/font&gt;&lt;/td&gt;&lt;td nowrap valign="top"&gt;&lt;font size="-1"&gt;</v>
      </c>
      <c r="I115" s="156" t="str">
        <f>IF('新羽地域の年表 '!F115="","","横浜開港"&amp;SUBSTITUTE('新羽地域の年表 '!F115,CHAR(10),"&lt;br&gt;")&amp;"周年")</f>
        <v/>
      </c>
      <c r="J115" s="75" t="str">
        <f>IF('新羽地域の年表 '!$F115="","","&lt;br&gt;")</f>
        <v/>
      </c>
      <c r="K115" s="156" t="str">
        <f>IF('新羽地域の年表 '!G115="","","横浜市政"&amp;SUBSTITUTE('新羽地域の年表 '!G115,CHAR(10),"&lt;br&gt;")&amp;"周年")</f>
        <v/>
      </c>
      <c r="L115" s="75" t="str">
        <f>IF('新羽地域の年表 '!$G115="","","&lt;br&gt;")</f>
        <v/>
      </c>
      <c r="M115" s="156" t="str">
        <f>IF('新羽地域の年表 '!H115="","","港北区制"&amp;SUBSTITUTE('新羽地域の年表 '!H115,CHAR(10),"&lt;br&gt;")&amp;"周年")</f>
        <v/>
      </c>
      <c r="N115" s="75" t="str">
        <f>IF('新羽地域の年表 '!$H115="","","&lt;br&gt;")</f>
        <v/>
      </c>
      <c r="O115" s="156" t="str">
        <f>IF('新羽地域の年表 '!I115="","","新羽町連合町内会（"&amp;SUBSTITUTE('新羽地域の年表 '!I115,CHAR(10),"&lt;br&gt;")&amp;"周年）&lt;br&gt;　連合町内会長："&amp;SUBSTITUTE('新羽地域の年表 '!J115,CHAR(10),"&lt;br&gt;"))</f>
        <v/>
      </c>
      <c r="P115" s="75" t="str">
        <f>IF('新羽地域の年表 '!$J115="","","&lt;br&gt;")</f>
        <v/>
      </c>
      <c r="Q115" s="156" t="str">
        <f>IF('新羽地域の年表 '!K115="","","第"&amp;SUBSTITUTE('新羽地域の年表 '!K115,CHAR(10),"&lt;br&gt;")&amp;"回新羽地区健民祭&lt;br&gt;　実行委員長:"&amp;SUBSTITUTE('新羽地域の年表 '!L115,CHAR(10),"&lt;br&gt;"))</f>
        <v/>
      </c>
      <c r="R115" s="75" t="str">
        <f>IF('新羽地域の年表 '!$L115="","","&lt;br&gt;　優勝：")</f>
        <v/>
      </c>
      <c r="S115" s="156" t="str">
        <f>SUBSTITUTE('新羽地域の年表 '!M115,CHAR(10),"&lt;br&gt;")</f>
        <v/>
      </c>
      <c r="T115" s="75" t="str">
        <f>IF('新羽地域の年表 '!$M115="","","&lt;br&gt;")</f>
        <v/>
      </c>
      <c r="U115" s="156" t="str">
        <f>IF('新羽地域の年表 '!N115="","","第"&amp;SUBSTITUTE('新羽地域の年表 '!N115,CHAR(10),"&lt;br&gt;")&amp;"回新羽サマーフェスティバル&lt;br&gt;　実行委員長："&amp;SUBSTITUTE('新羽地域の年表 '!O115,CHAR(10),"&lt;br&gt;"))</f>
        <v/>
      </c>
      <c r="V115" s="75" t="str">
        <f>IF('新羽地域の年表 '!$O115="","","&lt;br&gt;")</f>
        <v/>
      </c>
      <c r="W115" s="156" t="str">
        <f>IF('新羽地域の年表 '!P115="","",SUBSTITUTE('新羽地域の年表 '!P115,CHAR(10),"&lt;br&gt;"))</f>
        <v/>
      </c>
      <c r="X115" s="75" t="str">
        <f>IF('新羽地域の年表 '!$A115="","","&lt;/font&gt;&lt;/td&gt;&lt;/tr&gt;")</f>
        <v>&lt;/font&gt;&lt;/td&gt;&lt;/tr&gt;</v>
      </c>
      <c r="Y115" s="156"/>
      <c r="AA115" s="158"/>
      <c r="AB115" s="75" t="str">
        <f t="shared" si="3"/>
        <v>&lt;tr&gt;&lt;td valign="top"&gt;1855年&lt;br&gt;&lt;font size="-1"&gt;安政2年&lt;/font&gt;&lt;/td&gt;&lt;td valign="top"&gt;&lt;font size="-1"&gt;10月２日（11月11日）、安政江戸地震発生（1703年元禄地震以来150 年ぶり）&lt;/font&gt;&lt;/td&gt;&lt;td nowrap valign="top"&gt;&lt;font size="-1"&gt;&lt;/font&gt;&lt;/td&gt;&lt;/tr&gt;</v>
      </c>
    </row>
    <row r="116" spans="2:28" ht="40.5">
      <c r="B116" s="157"/>
      <c r="D116" s="75" t="str">
        <f>IF('新羽地域の年表 '!$A116="","","&lt;tr&gt;&lt;td valign="&amp;D$2&amp;"top"&amp;D$2&amp;"&gt;")</f>
        <v>&lt;tr&gt;&lt;td valign="top"&gt;</v>
      </c>
      <c r="E116" s="159" t="str">
        <f>IF('新羽地域の年表 '!A116="","",'新羽地域の年表 '!A116&amp;"年&lt;br&gt;&lt;font size="&amp;E$2&amp;"-1"&amp;E$2&amp;"&gt;"&amp;('新羽地域の年表 '!B116&amp;'新羽地域の年表 '!C116&amp;'新羽地域の年表 '!D116))</f>
        <v>1856年&lt;br&gt;&lt;font size="-1"&gt;安政3年</v>
      </c>
      <c r="F116" s="75" t="str">
        <f>IF('新羽地域の年表 '!$A116="","","&lt;/font&gt;&lt;/td&gt;&lt;td valign="&amp;F$2&amp;"top"&amp;F$2&amp;"&gt;&lt;font size="&amp;F$2&amp;"-1"&amp;F$2&amp;"&gt;")</f>
        <v>&lt;/font&gt;&lt;/td&gt;&lt;td valign="top"&gt;&lt;font size="-1"&gt;</v>
      </c>
      <c r="G116" s="156" t="str">
        <f>SUBSTITUTE('新羽地域の年表 '!E116,CHAR(10),"&lt;br&gt;")</f>
        <v>7月21日、初代アメリカ総領事として来日したハリスは、下田に到着し玉泉寺に領事館を構え、「通商条約」の締結を幕府に求める</v>
      </c>
      <c r="H116" s="75" t="str">
        <f>IF('新羽地域の年表 '!$A116="","","&lt;/font&gt;&lt;/td&gt;&lt;td nowrap valign="&amp;H$2&amp;"top"&amp;H$2&amp;"&gt;&lt;font size="&amp;F$2&amp;"-1"&amp;F$2&amp;"&gt;")</f>
        <v>&lt;/font&gt;&lt;/td&gt;&lt;td nowrap valign="top"&gt;&lt;font size="-1"&gt;</v>
      </c>
      <c r="I116" s="156" t="str">
        <f>IF('新羽地域の年表 '!F116="","","横浜開港"&amp;SUBSTITUTE('新羽地域の年表 '!F116,CHAR(10),"&lt;br&gt;")&amp;"周年")</f>
        <v/>
      </c>
      <c r="J116" s="75" t="str">
        <f>IF('新羽地域の年表 '!$F116="","","&lt;br&gt;")</f>
        <v/>
      </c>
      <c r="K116" s="156" t="str">
        <f>IF('新羽地域の年表 '!G116="","","横浜市政"&amp;SUBSTITUTE('新羽地域の年表 '!G116,CHAR(10),"&lt;br&gt;")&amp;"周年")</f>
        <v/>
      </c>
      <c r="L116" s="75" t="str">
        <f>IF('新羽地域の年表 '!$G116="","","&lt;br&gt;")</f>
        <v/>
      </c>
      <c r="M116" s="156" t="str">
        <f>IF('新羽地域の年表 '!H116="","","港北区制"&amp;SUBSTITUTE('新羽地域の年表 '!H116,CHAR(10),"&lt;br&gt;")&amp;"周年")</f>
        <v/>
      </c>
      <c r="N116" s="75" t="str">
        <f>IF('新羽地域の年表 '!$H116="","","&lt;br&gt;")</f>
        <v/>
      </c>
      <c r="O116" s="156" t="str">
        <f>IF('新羽地域の年表 '!I116="","","新羽町連合町内会（"&amp;SUBSTITUTE('新羽地域の年表 '!I116,CHAR(10),"&lt;br&gt;")&amp;"周年）&lt;br&gt;　連合町内会長："&amp;SUBSTITUTE('新羽地域の年表 '!J116,CHAR(10),"&lt;br&gt;"))</f>
        <v/>
      </c>
      <c r="P116" s="75" t="str">
        <f>IF('新羽地域の年表 '!$J116="","","&lt;br&gt;")</f>
        <v/>
      </c>
      <c r="Q116" s="156" t="str">
        <f>IF('新羽地域の年表 '!K116="","","第"&amp;SUBSTITUTE('新羽地域の年表 '!K116,CHAR(10),"&lt;br&gt;")&amp;"回新羽地区健民祭&lt;br&gt;　実行委員長:"&amp;SUBSTITUTE('新羽地域の年表 '!L116,CHAR(10),"&lt;br&gt;"))</f>
        <v/>
      </c>
      <c r="R116" s="75" t="str">
        <f>IF('新羽地域の年表 '!$L116="","","&lt;br&gt;　優勝：")</f>
        <v/>
      </c>
      <c r="S116" s="156" t="str">
        <f>SUBSTITUTE('新羽地域の年表 '!M116,CHAR(10),"&lt;br&gt;")</f>
        <v/>
      </c>
      <c r="T116" s="75" t="str">
        <f>IF('新羽地域の年表 '!$M116="","","&lt;br&gt;")</f>
        <v/>
      </c>
      <c r="U116" s="156" t="str">
        <f>IF('新羽地域の年表 '!N116="","","第"&amp;SUBSTITUTE('新羽地域の年表 '!N116,CHAR(10),"&lt;br&gt;")&amp;"回新羽サマーフェスティバル&lt;br&gt;　実行委員長："&amp;SUBSTITUTE('新羽地域の年表 '!O116,CHAR(10),"&lt;br&gt;"))</f>
        <v/>
      </c>
      <c r="V116" s="75" t="str">
        <f>IF('新羽地域の年表 '!$O116="","","&lt;br&gt;")</f>
        <v/>
      </c>
      <c r="W116" s="156" t="str">
        <f>IF('新羽地域の年表 '!P116="","",SUBSTITUTE('新羽地域の年表 '!P116,CHAR(10),"&lt;br&gt;"))</f>
        <v/>
      </c>
      <c r="X116" s="75" t="str">
        <f>IF('新羽地域の年表 '!$A116="","","&lt;/font&gt;&lt;/td&gt;&lt;/tr&gt;")</f>
        <v>&lt;/font&gt;&lt;/td&gt;&lt;/tr&gt;</v>
      </c>
      <c r="Y116" s="156"/>
      <c r="AA116" s="158"/>
      <c r="AB116" s="75" t="str">
        <f t="shared" si="3"/>
        <v>&lt;tr&gt;&lt;td valign="top"&gt;1856年&lt;br&gt;&lt;font size="-1"&gt;安政3年&lt;/font&gt;&lt;/td&gt;&lt;td valign="top"&gt;&lt;font size="-1"&gt;7月21日、初代アメリカ総領事として来日したハリスは、下田に到着し玉泉寺に領事館を構え、「通商条約」の締結を幕府に求める&lt;/font&gt;&lt;/td&gt;&lt;td nowrap valign="top"&gt;&lt;font size="-1"&gt;&lt;/font&gt;&lt;/td&gt;&lt;/tr&gt;</v>
      </c>
    </row>
    <row r="117" spans="2:28" ht="27">
      <c r="B117" s="157"/>
      <c r="D117" s="75" t="str">
        <f>IF('新羽地域の年表 '!$A117="","","&lt;tr&gt;&lt;td valign="&amp;D$2&amp;"top"&amp;D$2&amp;"&gt;")</f>
        <v>&lt;tr&gt;&lt;td valign="top"&gt;</v>
      </c>
      <c r="E117" s="159" t="str">
        <f>IF('新羽地域の年表 '!A117="","",'新羽地域の年表 '!A117&amp;"年&lt;br&gt;&lt;font size="&amp;E$2&amp;"-1"&amp;E$2&amp;"&gt;"&amp;('新羽地域の年表 '!B117&amp;'新羽地域の年表 '!C117&amp;'新羽地域の年表 '!D117))</f>
        <v>1857年&lt;br&gt;&lt;font size="-1"&gt;安政4年</v>
      </c>
      <c r="F117" s="75" t="str">
        <f>IF('新羽地域の年表 '!$A117="","","&lt;/font&gt;&lt;/td&gt;&lt;td valign="&amp;F$2&amp;"top"&amp;F$2&amp;"&gt;&lt;font size="&amp;F$2&amp;"-1"&amp;F$2&amp;"&gt;")</f>
        <v>&lt;/font&gt;&lt;/td&gt;&lt;td valign="top"&gt;&lt;font size="-1"&gt;</v>
      </c>
      <c r="G117" s="156" t="str">
        <f>SUBSTITUTE('新羽地域の年表 '!E117,CHAR(10),"&lt;br&gt;")</f>
        <v>10月、ハリスは出府し、10月21日（1857年12月7日）に将軍徳川家定に謁見</v>
      </c>
      <c r="H117" s="75" t="str">
        <f>IF('新羽地域の年表 '!$A117="","","&lt;/font&gt;&lt;/td&gt;&lt;td nowrap valign="&amp;H$2&amp;"top"&amp;H$2&amp;"&gt;&lt;font size="&amp;F$2&amp;"-1"&amp;F$2&amp;"&gt;")</f>
        <v>&lt;/font&gt;&lt;/td&gt;&lt;td nowrap valign="top"&gt;&lt;font size="-1"&gt;</v>
      </c>
      <c r="I117" s="156" t="str">
        <f>IF('新羽地域の年表 '!F117="","","横浜開港"&amp;SUBSTITUTE('新羽地域の年表 '!F117,CHAR(10),"&lt;br&gt;")&amp;"周年")</f>
        <v/>
      </c>
      <c r="J117" s="75" t="str">
        <f>IF('新羽地域の年表 '!$F117="","","&lt;br&gt;")</f>
        <v/>
      </c>
      <c r="K117" s="156" t="str">
        <f>IF('新羽地域の年表 '!G117="","","横浜市政"&amp;SUBSTITUTE('新羽地域の年表 '!G117,CHAR(10),"&lt;br&gt;")&amp;"周年")</f>
        <v/>
      </c>
      <c r="L117" s="75" t="str">
        <f>IF('新羽地域の年表 '!$G117="","","&lt;br&gt;")</f>
        <v/>
      </c>
      <c r="M117" s="156" t="str">
        <f>IF('新羽地域の年表 '!H117="","","港北区制"&amp;SUBSTITUTE('新羽地域の年表 '!H117,CHAR(10),"&lt;br&gt;")&amp;"周年")</f>
        <v/>
      </c>
      <c r="N117" s="75" t="str">
        <f>IF('新羽地域の年表 '!$H117="","","&lt;br&gt;")</f>
        <v/>
      </c>
      <c r="O117" s="156" t="str">
        <f>IF('新羽地域の年表 '!I117="","","新羽町連合町内会（"&amp;SUBSTITUTE('新羽地域の年表 '!I117,CHAR(10),"&lt;br&gt;")&amp;"周年）&lt;br&gt;　連合町内会長："&amp;SUBSTITUTE('新羽地域の年表 '!J117,CHAR(10),"&lt;br&gt;"))</f>
        <v/>
      </c>
      <c r="P117" s="75" t="str">
        <f>IF('新羽地域の年表 '!$J117="","","&lt;br&gt;")</f>
        <v/>
      </c>
      <c r="Q117" s="156" t="str">
        <f>IF('新羽地域の年表 '!K117="","","第"&amp;SUBSTITUTE('新羽地域の年表 '!K117,CHAR(10),"&lt;br&gt;")&amp;"回新羽地区健民祭&lt;br&gt;　実行委員長:"&amp;SUBSTITUTE('新羽地域の年表 '!L117,CHAR(10),"&lt;br&gt;"))</f>
        <v/>
      </c>
      <c r="R117" s="75" t="str">
        <f>IF('新羽地域の年表 '!$L117="","","&lt;br&gt;　優勝：")</f>
        <v/>
      </c>
      <c r="S117" s="156" t="str">
        <f>SUBSTITUTE('新羽地域の年表 '!M117,CHAR(10),"&lt;br&gt;")</f>
        <v/>
      </c>
      <c r="T117" s="75" t="str">
        <f>IF('新羽地域の年表 '!$M117="","","&lt;br&gt;")</f>
        <v/>
      </c>
      <c r="U117" s="156" t="str">
        <f>IF('新羽地域の年表 '!N117="","","第"&amp;SUBSTITUTE('新羽地域の年表 '!N117,CHAR(10),"&lt;br&gt;")&amp;"回新羽サマーフェスティバル&lt;br&gt;　実行委員長："&amp;SUBSTITUTE('新羽地域の年表 '!O117,CHAR(10),"&lt;br&gt;"))</f>
        <v/>
      </c>
      <c r="V117" s="75" t="str">
        <f>IF('新羽地域の年表 '!$O117="","","&lt;br&gt;")</f>
        <v/>
      </c>
      <c r="W117" s="156" t="str">
        <f>IF('新羽地域の年表 '!P117="","",SUBSTITUTE('新羽地域の年表 '!P117,CHAR(10),"&lt;br&gt;"))</f>
        <v/>
      </c>
      <c r="X117" s="75" t="str">
        <f>IF('新羽地域の年表 '!$A117="","","&lt;/font&gt;&lt;/td&gt;&lt;/tr&gt;")</f>
        <v>&lt;/font&gt;&lt;/td&gt;&lt;/tr&gt;</v>
      </c>
      <c r="Y117" s="156"/>
      <c r="AA117" s="158"/>
      <c r="AB117" s="75" t="str">
        <f t="shared" si="3"/>
        <v>&lt;tr&gt;&lt;td valign="top"&gt;1857年&lt;br&gt;&lt;font size="-1"&gt;安政4年&lt;/font&gt;&lt;/td&gt;&lt;td valign="top"&gt;&lt;font size="-1"&gt;10月、ハリスは出府し、10月21日（1857年12月7日）に将軍徳川家定に謁見&lt;/font&gt;&lt;/td&gt;&lt;td nowrap valign="top"&gt;&lt;font size="-1"&gt;&lt;/font&gt;&lt;/td&gt;&lt;/tr&gt;</v>
      </c>
    </row>
    <row r="118" spans="2:28" ht="27">
      <c r="B118" s="157"/>
      <c r="D118" s="75" t="str">
        <f>IF('新羽地域の年表 '!$A118="","","&lt;tr&gt;&lt;td valign="&amp;D$2&amp;"top"&amp;D$2&amp;"&gt;")</f>
        <v>&lt;tr&gt;&lt;td valign="top"&gt;</v>
      </c>
      <c r="E118" s="159" t="str">
        <f>IF('新羽地域の年表 '!A118="","",'新羽地域の年表 '!A118&amp;"年&lt;br&gt;&lt;font size="&amp;E$2&amp;"-1"&amp;E$2&amp;"&gt;"&amp;('新羽地域の年表 '!B118&amp;'新羽地域の年表 '!C118&amp;'新羽地域の年表 '!D118))</f>
        <v>1858年&lt;br&gt;&lt;font size="-1"&gt;安政5年</v>
      </c>
      <c r="F118" s="75" t="str">
        <f>IF('新羽地域の年表 '!$A118="","","&lt;/font&gt;&lt;/td&gt;&lt;td valign="&amp;F$2&amp;"top"&amp;F$2&amp;"&gt;&lt;font size="&amp;F$2&amp;"-1"&amp;F$2&amp;"&gt;")</f>
        <v>&lt;/font&gt;&lt;/td&gt;&lt;td valign="top"&gt;&lt;font size="-1"&gt;</v>
      </c>
      <c r="G118" s="156" t="str">
        <f>SUBSTITUTE('新羽地域の年表 '!E118,CHAR(10),"&lt;br&gt;")</f>
        <v>日米修好通商条約を締結。条約の調印は神奈川沖に停泊したポーハタン号で行われる</v>
      </c>
      <c r="H118" s="75" t="str">
        <f>IF('新羽地域の年表 '!$A118="","","&lt;/font&gt;&lt;/td&gt;&lt;td nowrap valign="&amp;H$2&amp;"top"&amp;H$2&amp;"&gt;&lt;font size="&amp;F$2&amp;"-1"&amp;F$2&amp;"&gt;")</f>
        <v>&lt;/font&gt;&lt;/td&gt;&lt;td nowrap valign="top"&gt;&lt;font size="-1"&gt;</v>
      </c>
      <c r="I118" s="156" t="str">
        <f>IF('新羽地域の年表 '!F118="","","横浜開港"&amp;SUBSTITUTE('新羽地域の年表 '!F118,CHAR(10),"&lt;br&gt;")&amp;"周年")</f>
        <v/>
      </c>
      <c r="J118" s="75" t="str">
        <f>IF('新羽地域の年表 '!$F118="","","&lt;br&gt;")</f>
        <v/>
      </c>
      <c r="K118" s="156" t="str">
        <f>IF('新羽地域の年表 '!G118="","","横浜市政"&amp;SUBSTITUTE('新羽地域の年表 '!G118,CHAR(10),"&lt;br&gt;")&amp;"周年")</f>
        <v/>
      </c>
      <c r="L118" s="75" t="str">
        <f>IF('新羽地域の年表 '!$G118="","","&lt;br&gt;")</f>
        <v/>
      </c>
      <c r="M118" s="156" t="str">
        <f>IF('新羽地域の年表 '!H118="","","港北区制"&amp;SUBSTITUTE('新羽地域の年表 '!H118,CHAR(10),"&lt;br&gt;")&amp;"周年")</f>
        <v/>
      </c>
      <c r="N118" s="75" t="str">
        <f>IF('新羽地域の年表 '!$H118="","","&lt;br&gt;")</f>
        <v/>
      </c>
      <c r="O118" s="156" t="str">
        <f>IF('新羽地域の年表 '!I118="","","新羽町連合町内会（"&amp;SUBSTITUTE('新羽地域の年表 '!I118,CHAR(10),"&lt;br&gt;")&amp;"周年）&lt;br&gt;　連合町内会長："&amp;SUBSTITUTE('新羽地域の年表 '!J118,CHAR(10),"&lt;br&gt;"))</f>
        <v/>
      </c>
      <c r="P118" s="75" t="str">
        <f>IF('新羽地域の年表 '!$J118="","","&lt;br&gt;")</f>
        <v/>
      </c>
      <c r="Q118" s="156" t="str">
        <f>IF('新羽地域の年表 '!K118="","","第"&amp;SUBSTITUTE('新羽地域の年表 '!K118,CHAR(10),"&lt;br&gt;")&amp;"回新羽地区健民祭&lt;br&gt;　実行委員長:"&amp;SUBSTITUTE('新羽地域の年表 '!L118,CHAR(10),"&lt;br&gt;"))</f>
        <v/>
      </c>
      <c r="R118" s="75" t="str">
        <f>IF('新羽地域の年表 '!$L118="","","&lt;br&gt;　優勝：")</f>
        <v/>
      </c>
      <c r="S118" s="156" t="str">
        <f>SUBSTITUTE('新羽地域の年表 '!M118,CHAR(10),"&lt;br&gt;")</f>
        <v/>
      </c>
      <c r="T118" s="75" t="str">
        <f>IF('新羽地域の年表 '!$M118="","","&lt;br&gt;")</f>
        <v/>
      </c>
      <c r="U118" s="156" t="str">
        <f>IF('新羽地域の年表 '!N118="","","第"&amp;SUBSTITUTE('新羽地域の年表 '!N118,CHAR(10),"&lt;br&gt;")&amp;"回新羽サマーフェスティバル&lt;br&gt;　実行委員長："&amp;SUBSTITUTE('新羽地域の年表 '!O118,CHAR(10),"&lt;br&gt;"))</f>
        <v/>
      </c>
      <c r="V118" s="75" t="str">
        <f>IF('新羽地域の年表 '!$O118="","","&lt;br&gt;")</f>
        <v/>
      </c>
      <c r="W118" s="156" t="str">
        <f>IF('新羽地域の年表 '!P118="","",SUBSTITUTE('新羽地域の年表 '!P118,CHAR(10),"&lt;br&gt;"))</f>
        <v/>
      </c>
      <c r="X118" s="75" t="str">
        <f>IF('新羽地域の年表 '!$A118="","","&lt;/font&gt;&lt;/td&gt;&lt;/tr&gt;")</f>
        <v>&lt;/font&gt;&lt;/td&gt;&lt;/tr&gt;</v>
      </c>
      <c r="Y118" s="156"/>
      <c r="AA118" s="158"/>
      <c r="AB118" s="75" t="str">
        <f t="shared" si="3"/>
        <v>&lt;tr&gt;&lt;td valign="top"&gt;1858年&lt;br&gt;&lt;font size="-1"&gt;安政5年&lt;/font&gt;&lt;/td&gt;&lt;td valign="top"&gt;&lt;font size="-1"&gt;日米修好通商条約を締結。条約の調印は神奈川沖に停泊したポーハタン号で行われる&lt;/font&gt;&lt;/td&gt;&lt;td nowrap valign="top"&gt;&lt;font size="-1"&gt;&lt;/font&gt;&lt;/td&gt;&lt;/tr&gt;</v>
      </c>
    </row>
    <row r="119" spans="2:28" ht="27">
      <c r="B119" s="157"/>
      <c r="D119" s="75" t="str">
        <f>IF('新羽地域の年表 '!$A119="","","&lt;tr&gt;&lt;td valign="&amp;D$2&amp;"top"&amp;D$2&amp;"&gt;")</f>
        <v>&lt;tr&gt;&lt;td valign="top"&gt;</v>
      </c>
      <c r="E119" s="159" t="str">
        <f>IF('新羽地域の年表 '!A119="","",'新羽地域の年表 '!A119&amp;"年&lt;br&gt;&lt;font size="&amp;E$2&amp;"-1"&amp;E$2&amp;"&gt;"&amp;('新羽地域の年表 '!B119&amp;'新羽地域の年表 '!C119&amp;'新羽地域の年表 '!D119))</f>
        <v>1859年&lt;br&gt;&lt;font size="-1"&gt;安政6年</v>
      </c>
      <c r="F119" s="75" t="str">
        <f>IF('新羽地域の年表 '!$A119="","","&lt;/font&gt;&lt;/td&gt;&lt;td valign="&amp;F$2&amp;"top"&amp;F$2&amp;"&gt;&lt;font size="&amp;F$2&amp;"-1"&amp;F$2&amp;"&gt;")</f>
        <v>&lt;/font&gt;&lt;/td&gt;&lt;td valign="top"&gt;&lt;font size="-1"&gt;</v>
      </c>
      <c r="G119" s="156" t="str">
        <f>SUBSTITUTE('新羽地域の年表 '!E119,CHAR(10),"&lt;br&gt;")</f>
        <v>旧暦6月2日　横浜開港（西暦 1859 年 7 月 1 日）&lt;br&gt;横浜町（５か町）ができる</v>
      </c>
      <c r="H119" s="75" t="str">
        <f>IF('新羽地域の年表 '!$A119="","","&lt;/font&gt;&lt;/td&gt;&lt;td nowrap valign="&amp;H$2&amp;"top"&amp;H$2&amp;"&gt;&lt;font size="&amp;F$2&amp;"-1"&amp;F$2&amp;"&gt;")</f>
        <v>&lt;/font&gt;&lt;/td&gt;&lt;td nowrap valign="top"&gt;&lt;font size="-1"&gt;</v>
      </c>
      <c r="I119" s="156" t="str">
        <f>IF('新羽地域の年表 '!F119="","","横浜開港"&amp;SUBSTITUTE('新羽地域の年表 '!F119,CHAR(10),"&lt;br&gt;")&amp;"周年")</f>
        <v>横浜開港開港周年</v>
      </c>
      <c r="J119" s="75" t="str">
        <f>IF('新羽地域の年表 '!$F119="","","&lt;br&gt;")</f>
        <v>&lt;br&gt;</v>
      </c>
      <c r="K119" s="156" t="str">
        <f>IF('新羽地域の年表 '!G119="","","横浜市政"&amp;SUBSTITUTE('新羽地域の年表 '!G119,CHAR(10),"&lt;br&gt;")&amp;"周年")</f>
        <v/>
      </c>
      <c r="L119" s="75" t="str">
        <f>IF('新羽地域の年表 '!$G119="","","&lt;br&gt;")</f>
        <v/>
      </c>
      <c r="M119" s="156" t="str">
        <f>IF('新羽地域の年表 '!H119="","","港北区制"&amp;SUBSTITUTE('新羽地域の年表 '!H119,CHAR(10),"&lt;br&gt;")&amp;"周年")</f>
        <v/>
      </c>
      <c r="N119" s="75" t="str">
        <f>IF('新羽地域の年表 '!$H119="","","&lt;br&gt;")</f>
        <v/>
      </c>
      <c r="O119" s="156" t="str">
        <f>IF('新羽地域の年表 '!I119="","","新羽町連合町内会（"&amp;SUBSTITUTE('新羽地域の年表 '!I119,CHAR(10),"&lt;br&gt;")&amp;"周年）&lt;br&gt;　連合町内会長："&amp;SUBSTITUTE('新羽地域の年表 '!J119,CHAR(10),"&lt;br&gt;"))</f>
        <v/>
      </c>
      <c r="P119" s="75" t="str">
        <f>IF('新羽地域の年表 '!$J119="","","&lt;br&gt;")</f>
        <v/>
      </c>
      <c r="Q119" s="156" t="str">
        <f>IF('新羽地域の年表 '!K119="","","第"&amp;SUBSTITUTE('新羽地域の年表 '!K119,CHAR(10),"&lt;br&gt;")&amp;"回新羽地区健民祭&lt;br&gt;　実行委員長:"&amp;SUBSTITUTE('新羽地域の年表 '!L119,CHAR(10),"&lt;br&gt;"))</f>
        <v/>
      </c>
      <c r="R119" s="75" t="str">
        <f>IF('新羽地域の年表 '!$L119="","","&lt;br&gt;　優勝：")</f>
        <v/>
      </c>
      <c r="S119" s="156" t="str">
        <f>SUBSTITUTE('新羽地域の年表 '!M119,CHAR(10),"&lt;br&gt;")</f>
        <v/>
      </c>
      <c r="T119" s="75" t="str">
        <f>IF('新羽地域の年表 '!$M119="","","&lt;br&gt;")</f>
        <v/>
      </c>
      <c r="U119" s="156" t="str">
        <f>IF('新羽地域の年表 '!N119="","","第"&amp;SUBSTITUTE('新羽地域の年表 '!N119,CHAR(10),"&lt;br&gt;")&amp;"回新羽サマーフェスティバル&lt;br&gt;　実行委員長："&amp;SUBSTITUTE('新羽地域の年表 '!O119,CHAR(10),"&lt;br&gt;"))</f>
        <v/>
      </c>
      <c r="V119" s="75" t="str">
        <f>IF('新羽地域の年表 '!$O119="","","&lt;br&gt;")</f>
        <v/>
      </c>
      <c r="W119" s="156" t="str">
        <f>IF('新羽地域の年表 '!P119="","",SUBSTITUTE('新羽地域の年表 '!P119,CHAR(10),"&lt;br&gt;"))</f>
        <v/>
      </c>
      <c r="X119" s="75" t="str">
        <f>IF('新羽地域の年表 '!$A119="","","&lt;/font&gt;&lt;/td&gt;&lt;/tr&gt;")</f>
        <v>&lt;/font&gt;&lt;/td&gt;&lt;/tr&gt;</v>
      </c>
      <c r="Y119" s="156"/>
      <c r="AA119" s="158"/>
      <c r="AB119" s="75" t="str">
        <f t="shared" si="3"/>
        <v>&lt;tr&gt;&lt;td valign="top"&gt;1859年&lt;br&gt;&lt;font size="-1"&gt;安政6年&lt;/font&gt;&lt;/td&gt;&lt;td valign="top"&gt;&lt;font size="-1"&gt;旧暦6月2日　横浜開港（西暦 1859 年 7 月 1 日）&lt;br&gt;横浜町（５か町）ができる&lt;/font&gt;&lt;/td&gt;&lt;td nowrap valign="top"&gt;&lt;font size="-1"&gt;横浜開港開港周年&lt;br&gt;&lt;/font&gt;&lt;/td&gt;&lt;/tr&gt;</v>
      </c>
    </row>
    <row r="120" spans="2:28" ht="81">
      <c r="B120" s="157"/>
      <c r="D120" s="75" t="str">
        <f>IF('新羽地域の年表 '!$A120="","","&lt;tr&gt;&lt;td valign="&amp;D$2&amp;"top"&amp;D$2&amp;"&gt;")</f>
        <v>&lt;tr&gt;&lt;td valign="top"&gt;</v>
      </c>
      <c r="E120" s="159" t="str">
        <f>IF('新羽地域の年表 '!A120="","",'新羽地域の年表 '!A120&amp;"年&lt;br&gt;&lt;font size="&amp;E$2&amp;"-1"&amp;E$2&amp;"&gt;"&amp;('新羽地域の年表 '!B120&amp;'新羽地域の年表 '!C120&amp;'新羽地域の年表 '!D120))</f>
        <v>1860年&lt;br&gt;&lt;font size="-1"&gt;万延 1年</v>
      </c>
      <c r="F120" s="75" t="str">
        <f>IF('新羽地域の年表 '!$A120="","","&lt;/font&gt;&lt;/td&gt;&lt;td valign="&amp;F$2&amp;"top"&amp;F$2&amp;"&gt;&lt;font size="&amp;F$2&amp;"-1"&amp;F$2&amp;"&gt;")</f>
        <v>&lt;/font&gt;&lt;/td&gt;&lt;td valign="top"&gt;&lt;font size="-1"&gt;</v>
      </c>
      <c r="G120" s="156" t="str">
        <f>SUBSTITUTE('新羽地域の年表 '!E120,CHAR(10),"&lt;br&gt;")</f>
        <v>1月、神奈川沖停泊のポーハタン号は日米修好通商条約の批准書を交換するためアメリカに向けて横浜を出航。勝海舟らが乗船する咸臨丸も共にアメリカへ向け出航&lt;br&gt;6月2日　山車や手踊りで街中あげて開港を祝う（開港記念日の始まり）&lt;br&gt;９月１日　元町で洋式競馬開催</v>
      </c>
      <c r="H120" s="75" t="str">
        <f>IF('新羽地域の年表 '!$A120="","","&lt;/font&gt;&lt;/td&gt;&lt;td nowrap valign="&amp;H$2&amp;"top"&amp;H$2&amp;"&gt;&lt;font size="&amp;F$2&amp;"-1"&amp;F$2&amp;"&gt;")</f>
        <v>&lt;/font&gt;&lt;/td&gt;&lt;td nowrap valign="top"&gt;&lt;font size="-1"&gt;</v>
      </c>
      <c r="I120" s="156" t="str">
        <f>IF('新羽地域の年表 '!F120="","","横浜開港"&amp;SUBSTITUTE('新羽地域の年表 '!F120,CHAR(10),"&lt;br&gt;")&amp;"周年")</f>
        <v>横浜開港1周年</v>
      </c>
      <c r="J120" s="75" t="str">
        <f>IF('新羽地域の年表 '!$F120="","","&lt;br&gt;")</f>
        <v>&lt;br&gt;</v>
      </c>
      <c r="K120" s="156" t="str">
        <f>IF('新羽地域の年表 '!G120="","","横浜市政"&amp;SUBSTITUTE('新羽地域の年表 '!G120,CHAR(10),"&lt;br&gt;")&amp;"周年")</f>
        <v/>
      </c>
      <c r="L120" s="75" t="str">
        <f>IF('新羽地域の年表 '!$G120="","","&lt;br&gt;")</f>
        <v/>
      </c>
      <c r="M120" s="156" t="str">
        <f>IF('新羽地域の年表 '!H120="","","港北区制"&amp;SUBSTITUTE('新羽地域の年表 '!H120,CHAR(10),"&lt;br&gt;")&amp;"周年")</f>
        <v/>
      </c>
      <c r="N120" s="75" t="str">
        <f>IF('新羽地域の年表 '!$H120="","","&lt;br&gt;")</f>
        <v/>
      </c>
      <c r="O120" s="156" t="str">
        <f>IF('新羽地域の年表 '!I120="","","新羽町連合町内会（"&amp;SUBSTITUTE('新羽地域の年表 '!I120,CHAR(10),"&lt;br&gt;")&amp;"周年）&lt;br&gt;　連合町内会長："&amp;SUBSTITUTE('新羽地域の年表 '!J120,CHAR(10),"&lt;br&gt;"))</f>
        <v/>
      </c>
      <c r="P120" s="75" t="str">
        <f>IF('新羽地域の年表 '!$J120="","","&lt;br&gt;")</f>
        <v/>
      </c>
      <c r="Q120" s="156" t="str">
        <f>IF('新羽地域の年表 '!K120="","","第"&amp;SUBSTITUTE('新羽地域の年表 '!K120,CHAR(10),"&lt;br&gt;")&amp;"回新羽地区健民祭&lt;br&gt;　実行委員長:"&amp;SUBSTITUTE('新羽地域の年表 '!L120,CHAR(10),"&lt;br&gt;"))</f>
        <v/>
      </c>
      <c r="R120" s="75" t="str">
        <f>IF('新羽地域の年表 '!$L120="","","&lt;br&gt;　優勝：")</f>
        <v/>
      </c>
      <c r="S120" s="156" t="str">
        <f>SUBSTITUTE('新羽地域の年表 '!M120,CHAR(10),"&lt;br&gt;")</f>
        <v/>
      </c>
      <c r="T120" s="75" t="str">
        <f>IF('新羽地域の年表 '!$M120="","","&lt;br&gt;")</f>
        <v/>
      </c>
      <c r="U120" s="156" t="str">
        <f>IF('新羽地域の年表 '!N120="","","第"&amp;SUBSTITUTE('新羽地域の年表 '!N120,CHAR(10),"&lt;br&gt;")&amp;"回新羽サマーフェスティバル&lt;br&gt;　実行委員長："&amp;SUBSTITUTE('新羽地域の年表 '!O120,CHAR(10),"&lt;br&gt;"))</f>
        <v/>
      </c>
      <c r="V120" s="75" t="str">
        <f>IF('新羽地域の年表 '!$O120="","","&lt;br&gt;")</f>
        <v/>
      </c>
      <c r="W120" s="156" t="str">
        <f>IF('新羽地域の年表 '!P120="","",SUBSTITUTE('新羽地域の年表 '!P120,CHAR(10),"&lt;br&gt;"))</f>
        <v/>
      </c>
      <c r="X120" s="75" t="str">
        <f>IF('新羽地域の年表 '!$A120="","","&lt;/font&gt;&lt;/td&gt;&lt;/tr&gt;")</f>
        <v>&lt;/font&gt;&lt;/td&gt;&lt;/tr&gt;</v>
      </c>
      <c r="Y120" s="156"/>
      <c r="AA120" s="158"/>
      <c r="AB120" s="75" t="str">
        <f t="shared" si="3"/>
        <v>&lt;tr&gt;&lt;td valign="top"&gt;1860年&lt;br&gt;&lt;font size="-1"&gt;万延 1年&lt;/font&gt;&lt;/td&gt;&lt;td valign="top"&gt;&lt;font size="-1"&gt;1月、神奈川沖停泊のポーハタン号は日米修好通商条約の批准書を交換するためアメリカに向けて横浜を出航。勝海舟らが乗船する咸臨丸も共にアメリカへ向け出航&lt;br&gt;6月2日　山車や手踊りで街中あげて開港を祝う（開港記念日の始まり）&lt;br&gt;９月１日　元町で洋式競馬開催&lt;/font&gt;&lt;/td&gt;&lt;td nowrap valign="top"&gt;&lt;font size="-1"&gt;横浜開港1周年&lt;br&gt;&lt;/font&gt;&lt;/td&gt;&lt;/tr&gt;</v>
      </c>
    </row>
    <row r="121" spans="2:28" ht="40.5">
      <c r="B121" s="157"/>
      <c r="D121" s="75" t="str">
        <f>IF('新羽地域の年表 '!$A121="","","&lt;tr&gt;&lt;td valign="&amp;D$2&amp;"top"&amp;D$2&amp;"&gt;")</f>
        <v>&lt;tr&gt;&lt;td valign="top"&gt;</v>
      </c>
      <c r="E121" s="159" t="str">
        <f>IF('新羽地域の年表 '!A121="","",'新羽地域の年表 '!A121&amp;"年&lt;br&gt;&lt;font size="&amp;E$2&amp;"-1"&amp;E$2&amp;"&gt;"&amp;('新羽地域の年表 '!B121&amp;'新羽地域の年表 '!C121&amp;'新羽地域の年表 '!D121))</f>
        <v>1861年&lt;br&gt;&lt;font size="-1"&gt;文久1年</v>
      </c>
      <c r="F121" s="75" t="str">
        <f>IF('新羽地域の年表 '!$A121="","","&lt;/font&gt;&lt;/td&gt;&lt;td valign="&amp;F$2&amp;"top"&amp;F$2&amp;"&gt;&lt;font size="&amp;F$2&amp;"-1"&amp;F$2&amp;"&gt;")</f>
        <v>&lt;/font&gt;&lt;/td&gt;&lt;td valign="top"&gt;&lt;font size="-1"&gt;</v>
      </c>
      <c r="G121" s="156" t="str">
        <f>SUBSTITUTE('新羽地域の年表 '!E121,CHAR(10),"&lt;br&gt;")</f>
        <v>開国間もない当時の日本を欧州へ紹介すべくチャールズ・ワーグマン来日&lt;br&gt;Ｗ.グッドマン(Goodman)がパンを売り出す</v>
      </c>
      <c r="H121" s="75" t="str">
        <f>IF('新羽地域の年表 '!$A121="","","&lt;/font&gt;&lt;/td&gt;&lt;td nowrap valign="&amp;H$2&amp;"top"&amp;H$2&amp;"&gt;&lt;font size="&amp;F$2&amp;"-1"&amp;F$2&amp;"&gt;")</f>
        <v>&lt;/font&gt;&lt;/td&gt;&lt;td nowrap valign="top"&gt;&lt;font size="-1"&gt;</v>
      </c>
      <c r="I121" s="156" t="str">
        <f>IF('新羽地域の年表 '!F121="","","横浜開港"&amp;SUBSTITUTE('新羽地域の年表 '!F121,CHAR(10),"&lt;br&gt;")&amp;"周年")</f>
        <v>横浜開港2周年</v>
      </c>
      <c r="J121" s="75" t="str">
        <f>IF('新羽地域の年表 '!$F121="","","&lt;br&gt;")</f>
        <v>&lt;br&gt;</v>
      </c>
      <c r="K121" s="156" t="str">
        <f>IF('新羽地域の年表 '!G121="","","横浜市政"&amp;SUBSTITUTE('新羽地域の年表 '!G121,CHAR(10),"&lt;br&gt;")&amp;"周年")</f>
        <v/>
      </c>
      <c r="L121" s="75" t="str">
        <f>IF('新羽地域の年表 '!$G121="","","&lt;br&gt;")</f>
        <v/>
      </c>
      <c r="M121" s="156" t="str">
        <f>IF('新羽地域の年表 '!H121="","","港北区制"&amp;SUBSTITUTE('新羽地域の年表 '!H121,CHAR(10),"&lt;br&gt;")&amp;"周年")</f>
        <v/>
      </c>
      <c r="N121" s="75" t="str">
        <f>IF('新羽地域の年表 '!$H121="","","&lt;br&gt;")</f>
        <v/>
      </c>
      <c r="O121" s="156" t="str">
        <f>IF('新羽地域の年表 '!I121="","","新羽町連合町内会（"&amp;SUBSTITUTE('新羽地域の年表 '!I121,CHAR(10),"&lt;br&gt;")&amp;"周年）&lt;br&gt;　連合町内会長："&amp;SUBSTITUTE('新羽地域の年表 '!J121,CHAR(10),"&lt;br&gt;"))</f>
        <v/>
      </c>
      <c r="P121" s="75" t="str">
        <f>IF('新羽地域の年表 '!$J121="","","&lt;br&gt;")</f>
        <v/>
      </c>
      <c r="Q121" s="156" t="str">
        <f>IF('新羽地域の年表 '!K121="","","第"&amp;SUBSTITUTE('新羽地域の年表 '!K121,CHAR(10),"&lt;br&gt;")&amp;"回新羽地区健民祭&lt;br&gt;　実行委員長:"&amp;SUBSTITUTE('新羽地域の年表 '!L121,CHAR(10),"&lt;br&gt;"))</f>
        <v/>
      </c>
      <c r="R121" s="75" t="str">
        <f>IF('新羽地域の年表 '!$L121="","","&lt;br&gt;　優勝：")</f>
        <v/>
      </c>
      <c r="S121" s="156" t="str">
        <f>SUBSTITUTE('新羽地域の年表 '!M121,CHAR(10),"&lt;br&gt;")</f>
        <v/>
      </c>
      <c r="T121" s="75" t="str">
        <f>IF('新羽地域の年表 '!$M121="","","&lt;br&gt;")</f>
        <v/>
      </c>
      <c r="U121" s="156" t="str">
        <f>IF('新羽地域の年表 '!N121="","","第"&amp;SUBSTITUTE('新羽地域の年表 '!N121,CHAR(10),"&lt;br&gt;")&amp;"回新羽サマーフェスティバル&lt;br&gt;　実行委員長："&amp;SUBSTITUTE('新羽地域の年表 '!O121,CHAR(10),"&lt;br&gt;"))</f>
        <v/>
      </c>
      <c r="V121" s="75" t="str">
        <f>IF('新羽地域の年表 '!$O121="","","&lt;br&gt;")</f>
        <v/>
      </c>
      <c r="W121" s="156" t="str">
        <f>IF('新羽地域の年表 '!P121="","",SUBSTITUTE('新羽地域の年表 '!P121,CHAR(10),"&lt;br&gt;"))</f>
        <v/>
      </c>
      <c r="X121" s="75" t="str">
        <f>IF('新羽地域の年表 '!$A121="","","&lt;/font&gt;&lt;/td&gt;&lt;/tr&gt;")</f>
        <v>&lt;/font&gt;&lt;/td&gt;&lt;/tr&gt;</v>
      </c>
      <c r="Y121" s="156"/>
      <c r="AA121" s="158"/>
      <c r="AB121" s="75" t="str">
        <f t="shared" si="3"/>
        <v>&lt;tr&gt;&lt;td valign="top"&gt;1861年&lt;br&gt;&lt;font size="-1"&gt;文久1年&lt;/font&gt;&lt;/td&gt;&lt;td valign="top"&gt;&lt;font size="-1"&gt;開国間もない当時の日本を欧州へ紹介すべくチャールズ・ワーグマン来日&lt;br&gt;Ｗ.グッドマン(Goodman)がパンを売り出す&lt;/font&gt;&lt;/td&gt;&lt;td nowrap valign="top"&gt;&lt;font size="-1"&gt;横浜開港2周年&lt;br&gt;&lt;/font&gt;&lt;/td&gt;&lt;/tr&gt;</v>
      </c>
    </row>
    <row r="122" spans="2:28" ht="54">
      <c r="B122" s="157"/>
      <c r="D122" s="75" t="str">
        <f>IF('新羽地域の年表 '!$A122="","","&lt;tr&gt;&lt;td valign="&amp;D$2&amp;"top"&amp;D$2&amp;"&gt;")</f>
        <v>&lt;tr&gt;&lt;td valign="top"&gt;</v>
      </c>
      <c r="E122" s="159" t="str">
        <f>IF('新羽地域の年表 '!A122="","",'新羽地域の年表 '!A122&amp;"年&lt;br&gt;&lt;font size="&amp;E$2&amp;"-1"&amp;E$2&amp;"&gt;"&amp;('新羽地域の年表 '!B122&amp;'新羽地域の年表 '!C122&amp;'新羽地域の年表 '!D122))</f>
        <v>1862年&lt;br&gt;&lt;font size="-1"&gt;文久2年</v>
      </c>
      <c r="F122" s="75" t="str">
        <f>IF('新羽地域の年表 '!$A122="","","&lt;/font&gt;&lt;/td&gt;&lt;td valign="&amp;F$2&amp;"top"&amp;F$2&amp;"&gt;&lt;font size="&amp;F$2&amp;"-1"&amp;F$2&amp;"&gt;")</f>
        <v>&lt;/font&gt;&lt;/td&gt;&lt;td valign="top"&gt;&lt;font size="-1"&gt;</v>
      </c>
      <c r="G122" s="156" t="str">
        <f>SUBSTITUTE('新羽地域の年表 '!E122,CHAR(10),"&lt;br&gt;")</f>
        <v>生麦事件が起きる&lt;br&gt;日本で最初のレストラン「ゴールデン・ゲイト・レストラン」が開店&lt;br&gt;外国人の希望もあり、現在の元町に、雨森信成が我が国初めてとなる喫茶店を開店</v>
      </c>
      <c r="H122" s="75" t="str">
        <f>IF('新羽地域の年表 '!$A122="","","&lt;/font&gt;&lt;/td&gt;&lt;td nowrap valign="&amp;H$2&amp;"top"&amp;H$2&amp;"&gt;&lt;font size="&amp;F$2&amp;"-1"&amp;F$2&amp;"&gt;")</f>
        <v>&lt;/font&gt;&lt;/td&gt;&lt;td nowrap valign="top"&gt;&lt;font size="-1"&gt;</v>
      </c>
      <c r="I122" s="156" t="str">
        <f>IF('新羽地域の年表 '!F122="","","横浜開港"&amp;SUBSTITUTE('新羽地域の年表 '!F122,CHAR(10),"&lt;br&gt;")&amp;"周年")</f>
        <v>横浜開港3周年</v>
      </c>
      <c r="J122" s="75" t="str">
        <f>IF('新羽地域の年表 '!$F122="","","&lt;br&gt;")</f>
        <v>&lt;br&gt;</v>
      </c>
      <c r="K122" s="156" t="str">
        <f>IF('新羽地域の年表 '!G122="","","横浜市政"&amp;SUBSTITUTE('新羽地域の年表 '!G122,CHAR(10),"&lt;br&gt;")&amp;"周年")</f>
        <v/>
      </c>
      <c r="L122" s="75" t="str">
        <f>IF('新羽地域の年表 '!$G122="","","&lt;br&gt;")</f>
        <v/>
      </c>
      <c r="M122" s="156" t="str">
        <f>IF('新羽地域の年表 '!H122="","","港北区制"&amp;SUBSTITUTE('新羽地域の年表 '!H122,CHAR(10),"&lt;br&gt;")&amp;"周年")</f>
        <v/>
      </c>
      <c r="N122" s="75" t="str">
        <f>IF('新羽地域の年表 '!$H122="","","&lt;br&gt;")</f>
        <v/>
      </c>
      <c r="O122" s="156" t="str">
        <f>IF('新羽地域の年表 '!I122="","","新羽町連合町内会（"&amp;SUBSTITUTE('新羽地域の年表 '!I122,CHAR(10),"&lt;br&gt;")&amp;"周年）&lt;br&gt;　連合町内会長："&amp;SUBSTITUTE('新羽地域の年表 '!J122,CHAR(10),"&lt;br&gt;"))</f>
        <v/>
      </c>
      <c r="P122" s="75" t="str">
        <f>IF('新羽地域の年表 '!$J122="","","&lt;br&gt;")</f>
        <v/>
      </c>
      <c r="Q122" s="156" t="str">
        <f>IF('新羽地域の年表 '!K122="","","第"&amp;SUBSTITUTE('新羽地域の年表 '!K122,CHAR(10),"&lt;br&gt;")&amp;"回新羽地区健民祭&lt;br&gt;　実行委員長:"&amp;SUBSTITUTE('新羽地域の年表 '!L122,CHAR(10),"&lt;br&gt;"))</f>
        <v/>
      </c>
      <c r="R122" s="75" t="str">
        <f>IF('新羽地域の年表 '!$L122="","","&lt;br&gt;　優勝：")</f>
        <v/>
      </c>
      <c r="S122" s="156" t="str">
        <f>SUBSTITUTE('新羽地域の年表 '!M122,CHAR(10),"&lt;br&gt;")</f>
        <v/>
      </c>
      <c r="T122" s="75" t="str">
        <f>IF('新羽地域の年表 '!$M122="","","&lt;br&gt;")</f>
        <v/>
      </c>
      <c r="U122" s="156" t="str">
        <f>IF('新羽地域の年表 '!N122="","","第"&amp;SUBSTITUTE('新羽地域の年表 '!N122,CHAR(10),"&lt;br&gt;")&amp;"回新羽サマーフェスティバル&lt;br&gt;　実行委員長："&amp;SUBSTITUTE('新羽地域の年表 '!O122,CHAR(10),"&lt;br&gt;"))</f>
        <v/>
      </c>
      <c r="V122" s="75" t="str">
        <f>IF('新羽地域の年表 '!$O122="","","&lt;br&gt;")</f>
        <v/>
      </c>
      <c r="W122" s="156" t="str">
        <f>IF('新羽地域の年表 '!P122="","",SUBSTITUTE('新羽地域の年表 '!P122,CHAR(10),"&lt;br&gt;"))</f>
        <v/>
      </c>
      <c r="X122" s="75" t="str">
        <f>IF('新羽地域の年表 '!$A122="","","&lt;/font&gt;&lt;/td&gt;&lt;/tr&gt;")</f>
        <v>&lt;/font&gt;&lt;/td&gt;&lt;/tr&gt;</v>
      </c>
      <c r="Y122" s="156"/>
      <c r="AA122" s="158"/>
      <c r="AB122" s="75" t="str">
        <f t="shared" si="3"/>
        <v>&lt;tr&gt;&lt;td valign="top"&gt;1862年&lt;br&gt;&lt;font size="-1"&gt;文久2年&lt;/font&gt;&lt;/td&gt;&lt;td valign="top"&gt;&lt;font size="-1"&gt;生麦事件が起きる&lt;br&gt;日本で最初のレストラン「ゴールデン・ゲイト・レストラン」が開店&lt;br&gt;外国人の希望もあり、現在の元町に、雨森信成が我が国初めてとなる喫茶店を開店&lt;/font&gt;&lt;/td&gt;&lt;td nowrap valign="top"&gt;&lt;font size="-1"&gt;横浜開港3周年&lt;br&gt;&lt;/font&gt;&lt;/td&gt;&lt;/tr&gt;</v>
      </c>
    </row>
    <row r="123" spans="2:28" ht="67.5">
      <c r="B123" s="157"/>
      <c r="D123" s="75" t="str">
        <f>IF('新羽地域の年表 '!$A123="","","&lt;tr&gt;&lt;td valign="&amp;D$2&amp;"top"&amp;D$2&amp;"&gt;")</f>
        <v>&lt;tr&gt;&lt;td valign="top"&gt;</v>
      </c>
      <c r="E123" s="159" t="str">
        <f>IF('新羽地域の年表 '!A123="","",'新羽地域の年表 '!A123&amp;"年&lt;br&gt;&lt;font size="&amp;E$2&amp;"-1"&amp;E$2&amp;"&gt;"&amp;('新羽地域の年表 '!B123&amp;'新羽地域の年表 '!C123&amp;'新羽地域の年表 '!D123))</f>
        <v>1863年&lt;br&gt;&lt;font size="-1"&gt;文久3年</v>
      </c>
      <c r="F123" s="75" t="str">
        <f>IF('新羽地域の年表 '!$A123="","","&lt;/font&gt;&lt;/td&gt;&lt;td valign="&amp;F$2&amp;"top"&amp;F$2&amp;"&gt;&lt;font size="&amp;F$2&amp;"-1"&amp;F$2&amp;"&gt;")</f>
        <v>&lt;/font&gt;&lt;/td&gt;&lt;td valign="top"&gt;&lt;font size="-1"&gt;</v>
      </c>
      <c r="G123" s="156" t="str">
        <f>SUBSTITUTE('新羽地域の年表 '!E123,CHAR(10),"&lt;br&gt;")</f>
        <v>居留英国人カーティスにより西洋野菜の栽培がはじまる&lt;br&gt;神奈川奉行が文久３（1863）年にサヤエンドウの栽培を試みる&lt;br&gt;9月2日　井土ヶ谷事件（井土ヶ谷村字下之前で起きた、攘夷派の浪士によるフランス人士官殺傷事件）</v>
      </c>
      <c r="H123" s="75" t="str">
        <f>IF('新羽地域の年表 '!$A123="","","&lt;/font&gt;&lt;/td&gt;&lt;td nowrap valign="&amp;H$2&amp;"top"&amp;H$2&amp;"&gt;&lt;font size="&amp;F$2&amp;"-1"&amp;F$2&amp;"&gt;")</f>
        <v>&lt;/font&gt;&lt;/td&gt;&lt;td nowrap valign="top"&gt;&lt;font size="-1"&gt;</v>
      </c>
      <c r="I123" s="156" t="str">
        <f>IF('新羽地域の年表 '!F123="","","横浜開港"&amp;SUBSTITUTE('新羽地域の年表 '!F123,CHAR(10),"&lt;br&gt;")&amp;"周年")</f>
        <v>横浜開港4周年</v>
      </c>
      <c r="J123" s="75" t="str">
        <f>IF('新羽地域の年表 '!$F123="","","&lt;br&gt;")</f>
        <v>&lt;br&gt;</v>
      </c>
      <c r="K123" s="156" t="str">
        <f>IF('新羽地域の年表 '!G123="","","横浜市政"&amp;SUBSTITUTE('新羽地域の年表 '!G123,CHAR(10),"&lt;br&gt;")&amp;"周年")</f>
        <v/>
      </c>
      <c r="L123" s="75" t="str">
        <f>IF('新羽地域の年表 '!$G123="","","&lt;br&gt;")</f>
        <v/>
      </c>
      <c r="M123" s="156" t="str">
        <f>IF('新羽地域の年表 '!H123="","","港北区制"&amp;SUBSTITUTE('新羽地域の年表 '!H123,CHAR(10),"&lt;br&gt;")&amp;"周年")</f>
        <v/>
      </c>
      <c r="N123" s="75" t="str">
        <f>IF('新羽地域の年表 '!$H123="","","&lt;br&gt;")</f>
        <v/>
      </c>
      <c r="O123" s="156" t="str">
        <f>IF('新羽地域の年表 '!I123="","","新羽町連合町内会（"&amp;SUBSTITUTE('新羽地域の年表 '!I123,CHAR(10),"&lt;br&gt;")&amp;"周年）&lt;br&gt;　連合町内会長："&amp;SUBSTITUTE('新羽地域の年表 '!J123,CHAR(10),"&lt;br&gt;"))</f>
        <v/>
      </c>
      <c r="P123" s="75" t="str">
        <f>IF('新羽地域の年表 '!$J123="","","&lt;br&gt;")</f>
        <v/>
      </c>
      <c r="Q123" s="156" t="str">
        <f>IF('新羽地域の年表 '!K123="","","第"&amp;SUBSTITUTE('新羽地域の年表 '!K123,CHAR(10),"&lt;br&gt;")&amp;"回新羽地区健民祭&lt;br&gt;　実行委員長:"&amp;SUBSTITUTE('新羽地域の年表 '!L123,CHAR(10),"&lt;br&gt;"))</f>
        <v/>
      </c>
      <c r="R123" s="75" t="str">
        <f>IF('新羽地域の年表 '!$L123="","","&lt;br&gt;　優勝：")</f>
        <v/>
      </c>
      <c r="S123" s="156" t="str">
        <f>SUBSTITUTE('新羽地域の年表 '!M123,CHAR(10),"&lt;br&gt;")</f>
        <v/>
      </c>
      <c r="T123" s="75" t="str">
        <f>IF('新羽地域の年表 '!$M123="","","&lt;br&gt;")</f>
        <v/>
      </c>
      <c r="U123" s="156" t="str">
        <f>IF('新羽地域の年表 '!N123="","","第"&amp;SUBSTITUTE('新羽地域の年表 '!N123,CHAR(10),"&lt;br&gt;")&amp;"回新羽サマーフェスティバル&lt;br&gt;　実行委員長："&amp;SUBSTITUTE('新羽地域の年表 '!O123,CHAR(10),"&lt;br&gt;"))</f>
        <v/>
      </c>
      <c r="V123" s="75" t="str">
        <f>IF('新羽地域の年表 '!$O123="","","&lt;br&gt;")</f>
        <v/>
      </c>
      <c r="W123" s="156" t="str">
        <f>IF('新羽地域の年表 '!P123="","",SUBSTITUTE('新羽地域の年表 '!P123,CHAR(10),"&lt;br&gt;"))</f>
        <v/>
      </c>
      <c r="X123" s="75" t="str">
        <f>IF('新羽地域の年表 '!$A123="","","&lt;/font&gt;&lt;/td&gt;&lt;/tr&gt;")</f>
        <v>&lt;/font&gt;&lt;/td&gt;&lt;/tr&gt;</v>
      </c>
      <c r="Y123" s="156"/>
      <c r="AA123" s="158"/>
      <c r="AB123" s="75" t="str">
        <f t="shared" si="3"/>
        <v>&lt;tr&gt;&lt;td valign="top"&gt;1863年&lt;br&gt;&lt;font size="-1"&gt;文久3年&lt;/font&gt;&lt;/td&gt;&lt;td valign="top"&gt;&lt;font size="-1"&gt;居留英国人カーティスにより西洋野菜の栽培がはじまる&lt;br&gt;神奈川奉行が文久３（1863）年にサヤエンドウの栽培を試みる&lt;br&gt;9月2日　井土ヶ谷事件（井土ヶ谷村字下之前で起きた、攘夷派の浪士によるフランス人士官殺傷事件）&lt;/font&gt;&lt;/td&gt;&lt;td nowrap valign="top"&gt;&lt;font size="-1"&gt;横浜開港4周年&lt;br&gt;&lt;/font&gt;&lt;/td&gt;&lt;/tr&gt;</v>
      </c>
    </row>
    <row r="124" spans="2:28" ht="40.5">
      <c r="B124" s="157"/>
      <c r="D124" s="75" t="str">
        <f>IF('新羽地域の年表 '!$A124="","","&lt;tr&gt;&lt;td valign="&amp;D$2&amp;"top"&amp;D$2&amp;"&gt;")</f>
        <v>&lt;tr&gt;&lt;td valign="top"&gt;</v>
      </c>
      <c r="E124" s="159" t="str">
        <f>IF('新羽地域の年表 '!A124="","",'新羽地域の年表 '!A124&amp;"年&lt;br&gt;&lt;font size="&amp;E$2&amp;"-1"&amp;E$2&amp;"&gt;"&amp;('新羽地域の年表 '!B124&amp;'新羽地域の年表 '!C124&amp;'新羽地域の年表 '!D124))</f>
        <v>1864年&lt;br&gt;&lt;font size="-1"&gt;元治1年</v>
      </c>
      <c r="F124" s="75" t="str">
        <f>IF('新羽地域の年表 '!$A124="","","&lt;/font&gt;&lt;/td&gt;&lt;td valign="&amp;F$2&amp;"top"&amp;F$2&amp;"&gt;&lt;font size="&amp;F$2&amp;"-1"&amp;F$2&amp;"&gt;")</f>
        <v>&lt;/font&gt;&lt;/td&gt;&lt;td valign="top"&gt;&lt;font size="-1"&gt;</v>
      </c>
      <c r="G124" s="156" t="str">
        <f>SUBSTITUTE('新羽地域の年表 '!E124,CHAR(10),"&lt;br&gt;")</f>
        <v>日本で最初の民間+E149による手書きの日本語新聞『新聞誌』が創刊&lt;br&gt;日本で最初のカフェ「アリス・カフェ」が開店</v>
      </c>
      <c r="H124" s="75" t="str">
        <f>IF('新羽地域の年表 '!$A124="","","&lt;/font&gt;&lt;/td&gt;&lt;td nowrap valign="&amp;H$2&amp;"top"&amp;H$2&amp;"&gt;&lt;font size="&amp;F$2&amp;"-1"&amp;F$2&amp;"&gt;")</f>
        <v>&lt;/font&gt;&lt;/td&gt;&lt;td nowrap valign="top"&gt;&lt;font size="-1"&gt;</v>
      </c>
      <c r="I124" s="156" t="str">
        <f>IF('新羽地域の年表 '!F124="","","横浜開港"&amp;SUBSTITUTE('新羽地域の年表 '!F124,CHAR(10),"&lt;br&gt;")&amp;"周年")</f>
        <v>横浜開港5周年</v>
      </c>
      <c r="J124" s="75" t="str">
        <f>IF('新羽地域の年表 '!$F124="","","&lt;br&gt;")</f>
        <v>&lt;br&gt;</v>
      </c>
      <c r="K124" s="156" t="str">
        <f>IF('新羽地域の年表 '!G124="","","横浜市政"&amp;SUBSTITUTE('新羽地域の年表 '!G124,CHAR(10),"&lt;br&gt;")&amp;"周年")</f>
        <v/>
      </c>
      <c r="L124" s="75" t="str">
        <f>IF('新羽地域の年表 '!$G124="","","&lt;br&gt;")</f>
        <v/>
      </c>
      <c r="M124" s="156" t="str">
        <f>IF('新羽地域の年表 '!H124="","","港北区制"&amp;SUBSTITUTE('新羽地域の年表 '!H124,CHAR(10),"&lt;br&gt;")&amp;"周年")</f>
        <v/>
      </c>
      <c r="N124" s="75" t="str">
        <f>IF('新羽地域の年表 '!$H124="","","&lt;br&gt;")</f>
        <v/>
      </c>
      <c r="O124" s="156" t="str">
        <f>IF('新羽地域の年表 '!I124="","","新羽町連合町内会（"&amp;SUBSTITUTE('新羽地域の年表 '!I124,CHAR(10),"&lt;br&gt;")&amp;"周年）&lt;br&gt;　連合町内会長："&amp;SUBSTITUTE('新羽地域の年表 '!J124,CHAR(10),"&lt;br&gt;"))</f>
        <v/>
      </c>
      <c r="P124" s="75" t="str">
        <f>IF('新羽地域の年表 '!$J124="","","&lt;br&gt;")</f>
        <v/>
      </c>
      <c r="Q124" s="156" t="str">
        <f>IF('新羽地域の年表 '!K124="","","第"&amp;SUBSTITUTE('新羽地域の年表 '!K124,CHAR(10),"&lt;br&gt;")&amp;"回新羽地区健民祭&lt;br&gt;　実行委員長:"&amp;SUBSTITUTE('新羽地域の年表 '!L124,CHAR(10),"&lt;br&gt;"))</f>
        <v/>
      </c>
      <c r="R124" s="75" t="str">
        <f>IF('新羽地域の年表 '!$L124="","","&lt;br&gt;　優勝：")</f>
        <v/>
      </c>
      <c r="S124" s="156" t="str">
        <f>SUBSTITUTE('新羽地域の年表 '!M124,CHAR(10),"&lt;br&gt;")</f>
        <v/>
      </c>
      <c r="T124" s="75" t="str">
        <f>IF('新羽地域の年表 '!$M124="","","&lt;br&gt;")</f>
        <v/>
      </c>
      <c r="U124" s="156" t="str">
        <f>IF('新羽地域の年表 '!N124="","","第"&amp;SUBSTITUTE('新羽地域の年表 '!N124,CHAR(10),"&lt;br&gt;")&amp;"回新羽サマーフェスティバル&lt;br&gt;　実行委員長："&amp;SUBSTITUTE('新羽地域の年表 '!O124,CHAR(10),"&lt;br&gt;"))</f>
        <v/>
      </c>
      <c r="V124" s="75" t="str">
        <f>IF('新羽地域の年表 '!$O124="","","&lt;br&gt;")</f>
        <v/>
      </c>
      <c r="W124" s="156" t="str">
        <f>IF('新羽地域の年表 '!P124="","",SUBSTITUTE('新羽地域の年表 '!P124,CHAR(10),"&lt;br&gt;"))</f>
        <v/>
      </c>
      <c r="X124" s="75" t="str">
        <f>IF('新羽地域の年表 '!$A124="","","&lt;/font&gt;&lt;/td&gt;&lt;/tr&gt;")</f>
        <v>&lt;/font&gt;&lt;/td&gt;&lt;/tr&gt;</v>
      </c>
      <c r="Y124" s="156"/>
      <c r="AA124" s="158"/>
      <c r="AB124" s="75" t="str">
        <f t="shared" si="3"/>
        <v>&lt;tr&gt;&lt;td valign="top"&gt;1864年&lt;br&gt;&lt;font size="-1"&gt;元治1年&lt;/font&gt;&lt;/td&gt;&lt;td valign="top"&gt;&lt;font size="-1"&gt;日本で最初の民間+E149による手書きの日本語新聞『新聞誌』が創刊&lt;br&gt;日本で最初のカフェ「アリス・カフェ」が開店&lt;/font&gt;&lt;/td&gt;&lt;td nowrap valign="top"&gt;&lt;font size="-1"&gt;横浜開港5周年&lt;br&gt;&lt;/font&gt;&lt;/td&gt;&lt;/tr&gt;</v>
      </c>
    </row>
    <row r="125" spans="2:28" ht="54">
      <c r="B125" s="157"/>
      <c r="D125" s="75" t="str">
        <f>IF('新羽地域の年表 '!$A125="","","&lt;tr&gt;&lt;td valign="&amp;D$2&amp;"top"&amp;D$2&amp;"&gt;")</f>
        <v>&lt;tr&gt;&lt;td valign="top"&gt;</v>
      </c>
      <c r="E125" s="159" t="str">
        <f>IF('新羽地域の年表 '!A125="","",'新羽地域の年表 '!A125&amp;"年&lt;br&gt;&lt;font size="&amp;E$2&amp;"-1"&amp;E$2&amp;"&gt;"&amp;('新羽地域の年表 '!B125&amp;'新羽地域の年表 '!C125&amp;'新羽地域の年表 '!D125))</f>
        <v>1865年&lt;br&gt;&lt;font size="-1"&gt;慶応 1年</v>
      </c>
      <c r="F125" s="75" t="str">
        <f>IF('新羽地域の年表 '!$A125="","","&lt;/font&gt;&lt;/td&gt;&lt;td valign="&amp;F$2&amp;"top"&amp;F$2&amp;"&gt;&lt;font size="&amp;F$2&amp;"-1"&amp;F$2&amp;"&gt;")</f>
        <v>&lt;/font&gt;&lt;/td&gt;&lt;td valign="top"&gt;&lt;font size="-1"&gt;</v>
      </c>
      <c r="G125" s="156" t="str">
        <f>SUBSTITUTE('新羽地域の年表 '!E125,CHAR(10),"&lt;br&gt;")</f>
        <v>幕府が横浜にフランス語学校創設&lt;br&gt;幕府は横浜居留地の食肉業者の為に公設の牛馬を設ける&lt;br&gt;Ｒ．クラーク(Clarke)「ヨコハマ・ベーカリー」を横浜居留地135番地に開業</v>
      </c>
      <c r="H125" s="75" t="str">
        <f>IF('新羽地域の年表 '!$A125="","","&lt;/font&gt;&lt;/td&gt;&lt;td nowrap valign="&amp;H$2&amp;"top"&amp;H$2&amp;"&gt;&lt;font size="&amp;F$2&amp;"-1"&amp;F$2&amp;"&gt;")</f>
        <v>&lt;/font&gt;&lt;/td&gt;&lt;td nowrap valign="top"&gt;&lt;font size="-1"&gt;</v>
      </c>
      <c r="I125" s="156" t="str">
        <f>IF('新羽地域の年表 '!F125="","","横浜開港"&amp;SUBSTITUTE('新羽地域の年表 '!F125,CHAR(10),"&lt;br&gt;")&amp;"周年")</f>
        <v>横浜開港6周年</v>
      </c>
      <c r="J125" s="75" t="str">
        <f>IF('新羽地域の年表 '!$F125="","","&lt;br&gt;")</f>
        <v>&lt;br&gt;</v>
      </c>
      <c r="K125" s="156" t="str">
        <f>IF('新羽地域の年表 '!G125="","","横浜市政"&amp;SUBSTITUTE('新羽地域の年表 '!G125,CHAR(10),"&lt;br&gt;")&amp;"周年")</f>
        <v/>
      </c>
      <c r="L125" s="75" t="str">
        <f>IF('新羽地域の年表 '!$G125="","","&lt;br&gt;")</f>
        <v/>
      </c>
      <c r="M125" s="156" t="str">
        <f>IF('新羽地域の年表 '!H125="","","港北区制"&amp;SUBSTITUTE('新羽地域の年表 '!H125,CHAR(10),"&lt;br&gt;")&amp;"周年")</f>
        <v/>
      </c>
      <c r="N125" s="75" t="str">
        <f>IF('新羽地域の年表 '!$H125="","","&lt;br&gt;")</f>
        <v/>
      </c>
      <c r="O125" s="156" t="str">
        <f>IF('新羽地域の年表 '!I125="","","新羽町連合町内会（"&amp;SUBSTITUTE('新羽地域の年表 '!I125,CHAR(10),"&lt;br&gt;")&amp;"周年）&lt;br&gt;　連合町内会長："&amp;SUBSTITUTE('新羽地域の年表 '!J125,CHAR(10),"&lt;br&gt;"))</f>
        <v/>
      </c>
      <c r="P125" s="75" t="str">
        <f>IF('新羽地域の年表 '!$J125="","","&lt;br&gt;")</f>
        <v/>
      </c>
      <c r="Q125" s="156" t="str">
        <f>IF('新羽地域の年表 '!K125="","","第"&amp;SUBSTITUTE('新羽地域の年表 '!K125,CHAR(10),"&lt;br&gt;")&amp;"回新羽地区健民祭&lt;br&gt;　実行委員長:"&amp;SUBSTITUTE('新羽地域の年表 '!L125,CHAR(10),"&lt;br&gt;"))</f>
        <v/>
      </c>
      <c r="R125" s="75" t="str">
        <f>IF('新羽地域の年表 '!$L125="","","&lt;br&gt;　優勝：")</f>
        <v/>
      </c>
      <c r="S125" s="156" t="str">
        <f>SUBSTITUTE('新羽地域の年表 '!M125,CHAR(10),"&lt;br&gt;")</f>
        <v/>
      </c>
      <c r="T125" s="75" t="str">
        <f>IF('新羽地域の年表 '!$M125="","","&lt;br&gt;")</f>
        <v/>
      </c>
      <c r="U125" s="156" t="str">
        <f>IF('新羽地域の年表 '!N125="","","第"&amp;SUBSTITUTE('新羽地域の年表 '!N125,CHAR(10),"&lt;br&gt;")&amp;"回新羽サマーフェスティバル&lt;br&gt;　実行委員長："&amp;SUBSTITUTE('新羽地域の年表 '!O125,CHAR(10),"&lt;br&gt;"))</f>
        <v/>
      </c>
      <c r="V125" s="75" t="str">
        <f>IF('新羽地域の年表 '!$O125="","","&lt;br&gt;")</f>
        <v/>
      </c>
      <c r="W125" s="156" t="str">
        <f>IF('新羽地域の年表 '!P125="","",SUBSTITUTE('新羽地域の年表 '!P125,CHAR(10),"&lt;br&gt;"))</f>
        <v/>
      </c>
      <c r="X125" s="75" t="str">
        <f>IF('新羽地域の年表 '!$A125="","","&lt;/font&gt;&lt;/td&gt;&lt;/tr&gt;")</f>
        <v>&lt;/font&gt;&lt;/td&gt;&lt;/tr&gt;</v>
      </c>
      <c r="Y125" s="156"/>
      <c r="AA125" s="158"/>
      <c r="AB125" s="75" t="str">
        <f t="shared" si="3"/>
        <v>&lt;tr&gt;&lt;td valign="top"&gt;1865年&lt;br&gt;&lt;font size="-1"&gt;慶応 1年&lt;/font&gt;&lt;/td&gt;&lt;td valign="top"&gt;&lt;font size="-1"&gt;幕府が横浜にフランス語学校創設&lt;br&gt;幕府は横浜居留地の食肉業者の為に公設の牛馬を設ける&lt;br&gt;Ｒ．クラーク(Clarke)「ヨコハマ・ベーカリー」を横浜居留地135番地に開業&lt;/font&gt;&lt;/td&gt;&lt;td nowrap valign="top"&gt;&lt;font size="-1"&gt;横浜開港6周年&lt;br&gt;&lt;/font&gt;&lt;/td&gt;&lt;/tr&gt;</v>
      </c>
    </row>
    <row r="126" spans="2:28" ht="67.5">
      <c r="B126" s="157"/>
      <c r="D126" s="75" t="str">
        <f>IF('新羽地域の年表 '!$A126="","","&lt;tr&gt;&lt;td valign="&amp;D$2&amp;"top"&amp;D$2&amp;"&gt;")</f>
        <v>&lt;tr&gt;&lt;td valign="top"&gt;</v>
      </c>
      <c r="E126" s="159" t="str">
        <f>IF('新羽地域の年表 '!A126="","",'新羽地域の年表 '!A126&amp;"年&lt;br&gt;&lt;font size="&amp;E$2&amp;"-1"&amp;E$2&amp;"&gt;"&amp;('新羽地域の年表 '!B126&amp;'新羽地域の年表 '!C126&amp;'新羽地域の年表 '!D126))</f>
        <v>1866年&lt;br&gt;&lt;font size="-1"&gt;慶応 2年</v>
      </c>
      <c r="F126" s="75" t="str">
        <f>IF('新羽地域の年表 '!$A126="","","&lt;/font&gt;&lt;/td&gt;&lt;td valign="&amp;F$2&amp;"top"&amp;F$2&amp;"&gt;&lt;font size="&amp;F$2&amp;"-1"&amp;F$2&amp;"&gt;")</f>
        <v>&lt;/font&gt;&lt;/td&gt;&lt;td valign="top"&gt;&lt;font size="-1"&gt;</v>
      </c>
      <c r="G126" s="156" t="str">
        <f>SUBSTITUTE('新羽地域の年表 '!E126,CHAR(10),"&lt;br&gt;")</f>
        <v>クラーク、「横浜神奈川ベーカリー」創業&lt;br&gt;8月　中区太田町に前田留吉が牧場を作り、日本牛6頭を飼育して、牛乳絞り業を開始&lt;br&gt;横浜大火（外国人居留地の建物にはレンガなどを用いた耐火建築で建設されるようになる）</v>
      </c>
      <c r="H126" s="75" t="str">
        <f>IF('新羽地域の年表 '!$A126="","","&lt;/font&gt;&lt;/td&gt;&lt;td nowrap valign="&amp;H$2&amp;"top"&amp;H$2&amp;"&gt;&lt;font size="&amp;F$2&amp;"-1"&amp;F$2&amp;"&gt;")</f>
        <v>&lt;/font&gt;&lt;/td&gt;&lt;td nowrap valign="top"&gt;&lt;font size="-1"&gt;</v>
      </c>
      <c r="I126" s="156" t="str">
        <f>IF('新羽地域の年表 '!F126="","","横浜開港"&amp;SUBSTITUTE('新羽地域の年表 '!F126,CHAR(10),"&lt;br&gt;")&amp;"周年")</f>
        <v>横浜開港7周年</v>
      </c>
      <c r="J126" s="75" t="str">
        <f>IF('新羽地域の年表 '!$F126="","","&lt;br&gt;")</f>
        <v>&lt;br&gt;</v>
      </c>
      <c r="K126" s="156" t="str">
        <f>IF('新羽地域の年表 '!G126="","","横浜市政"&amp;SUBSTITUTE('新羽地域の年表 '!G126,CHAR(10),"&lt;br&gt;")&amp;"周年")</f>
        <v/>
      </c>
      <c r="L126" s="75" t="str">
        <f>IF('新羽地域の年表 '!$G126="","","&lt;br&gt;")</f>
        <v/>
      </c>
      <c r="M126" s="156" t="str">
        <f>IF('新羽地域の年表 '!H126="","","港北区制"&amp;SUBSTITUTE('新羽地域の年表 '!H126,CHAR(10),"&lt;br&gt;")&amp;"周年")</f>
        <v/>
      </c>
      <c r="N126" s="75" t="str">
        <f>IF('新羽地域の年表 '!$H126="","","&lt;br&gt;")</f>
        <v/>
      </c>
      <c r="O126" s="156" t="str">
        <f>IF('新羽地域の年表 '!I126="","","新羽町連合町内会（"&amp;SUBSTITUTE('新羽地域の年表 '!I126,CHAR(10),"&lt;br&gt;")&amp;"周年）&lt;br&gt;　連合町内会長："&amp;SUBSTITUTE('新羽地域の年表 '!J126,CHAR(10),"&lt;br&gt;"))</f>
        <v/>
      </c>
      <c r="P126" s="75" t="str">
        <f>IF('新羽地域の年表 '!$J126="","","&lt;br&gt;")</f>
        <v/>
      </c>
      <c r="Q126" s="156" t="str">
        <f>IF('新羽地域の年表 '!K126="","","第"&amp;SUBSTITUTE('新羽地域の年表 '!K126,CHAR(10),"&lt;br&gt;")&amp;"回新羽地区健民祭&lt;br&gt;　実行委員長:"&amp;SUBSTITUTE('新羽地域の年表 '!L126,CHAR(10),"&lt;br&gt;"))</f>
        <v/>
      </c>
      <c r="R126" s="75" t="str">
        <f>IF('新羽地域の年表 '!$L126="","","&lt;br&gt;　優勝：")</f>
        <v/>
      </c>
      <c r="S126" s="156" t="str">
        <f>SUBSTITUTE('新羽地域の年表 '!M126,CHAR(10),"&lt;br&gt;")</f>
        <v/>
      </c>
      <c r="T126" s="75" t="str">
        <f>IF('新羽地域の年表 '!$M126="","","&lt;br&gt;")</f>
        <v/>
      </c>
      <c r="U126" s="156" t="str">
        <f>IF('新羽地域の年表 '!N126="","","第"&amp;SUBSTITUTE('新羽地域の年表 '!N126,CHAR(10),"&lt;br&gt;")&amp;"回新羽サマーフェスティバル&lt;br&gt;　実行委員長："&amp;SUBSTITUTE('新羽地域の年表 '!O126,CHAR(10),"&lt;br&gt;"))</f>
        <v/>
      </c>
      <c r="V126" s="75" t="str">
        <f>IF('新羽地域の年表 '!$O126="","","&lt;br&gt;")</f>
        <v/>
      </c>
      <c r="W126" s="156" t="str">
        <f>IF('新羽地域の年表 '!P126="","",SUBSTITUTE('新羽地域の年表 '!P126,CHAR(10),"&lt;br&gt;"))</f>
        <v/>
      </c>
      <c r="X126" s="75" t="str">
        <f>IF('新羽地域の年表 '!$A126="","","&lt;/font&gt;&lt;/td&gt;&lt;/tr&gt;")</f>
        <v>&lt;/font&gt;&lt;/td&gt;&lt;/tr&gt;</v>
      </c>
      <c r="Y126" s="156"/>
      <c r="AA126" s="158"/>
      <c r="AB126" s="75" t="str">
        <f t="shared" si="3"/>
        <v>&lt;tr&gt;&lt;td valign="top"&gt;1866年&lt;br&gt;&lt;font size="-1"&gt;慶応 2年&lt;/font&gt;&lt;/td&gt;&lt;td valign="top"&gt;&lt;font size="-1"&gt;クラーク、「横浜神奈川ベーカリー」創業&lt;br&gt;8月　中区太田町に前田留吉が牧場を作り、日本牛6頭を飼育して、牛乳絞り業を開始&lt;br&gt;横浜大火（外国人居留地の建物にはレンガなどを用いた耐火建築で建設されるようになる）&lt;/font&gt;&lt;/td&gt;&lt;td nowrap valign="top"&gt;&lt;font size="-1"&gt;横浜開港7周年&lt;br&gt;&lt;/font&gt;&lt;/td&gt;&lt;/tr&gt;</v>
      </c>
    </row>
    <row r="127" spans="2:28" ht="27">
      <c r="B127" s="157"/>
      <c r="D127" s="75" t="str">
        <f>IF('新羽地域の年表 '!$A127="","","&lt;tr&gt;&lt;td valign="&amp;D$2&amp;"top"&amp;D$2&amp;"&gt;")</f>
        <v>&lt;tr&gt;&lt;td valign="top"&gt;</v>
      </c>
      <c r="E127" s="159" t="str">
        <f>IF('新羽地域の年表 '!A127="","",'新羽地域の年表 '!A127&amp;"年&lt;br&gt;&lt;font size="&amp;E$2&amp;"-1"&amp;E$2&amp;"&gt;"&amp;('新羽地域の年表 '!B127&amp;'新羽地域の年表 '!C127&amp;'新羽地域の年表 '!D127))</f>
        <v>1867年&lt;br&gt;&lt;font size="-1"&gt;慶応 3年</v>
      </c>
      <c r="F127" s="75" t="str">
        <f>IF('新羽地域の年表 '!$A127="","","&lt;/font&gt;&lt;/td&gt;&lt;td valign="&amp;F$2&amp;"top"&amp;F$2&amp;"&gt;&lt;font size="&amp;F$2&amp;"-1"&amp;F$2&amp;"&gt;")</f>
        <v>&lt;/font&gt;&lt;/td&gt;&lt;td valign="top"&gt;&lt;font size="-1"&gt;</v>
      </c>
      <c r="G127" s="156" t="str">
        <f>SUBSTITUTE('新羽地域の年表 '!E127,CHAR(10),"&lt;br&gt;")</f>
        <v>大政奉還&lt;br&gt;根岸競馬場で競馬開催&lt;br&gt;馬車道に柳と松の街路樹が植えられる（近代街路樹の発祥）</v>
      </c>
      <c r="H127" s="75" t="str">
        <f>IF('新羽地域の年表 '!$A127="","","&lt;/font&gt;&lt;/td&gt;&lt;td nowrap valign="&amp;H$2&amp;"top"&amp;H$2&amp;"&gt;&lt;font size="&amp;F$2&amp;"-1"&amp;F$2&amp;"&gt;")</f>
        <v>&lt;/font&gt;&lt;/td&gt;&lt;td nowrap valign="top"&gt;&lt;font size="-1"&gt;</v>
      </c>
      <c r="I127" s="156" t="str">
        <f>IF('新羽地域の年表 '!F127="","","横浜開港"&amp;SUBSTITUTE('新羽地域の年表 '!F127,CHAR(10),"&lt;br&gt;")&amp;"周年")</f>
        <v>横浜開港8周年</v>
      </c>
      <c r="J127" s="75" t="str">
        <f>IF('新羽地域の年表 '!$F127="","","&lt;br&gt;")</f>
        <v>&lt;br&gt;</v>
      </c>
      <c r="K127" s="156" t="str">
        <f>IF('新羽地域の年表 '!G127="","","横浜市政"&amp;SUBSTITUTE('新羽地域の年表 '!G127,CHAR(10),"&lt;br&gt;")&amp;"周年")</f>
        <v/>
      </c>
      <c r="L127" s="75" t="str">
        <f>IF('新羽地域の年表 '!$G127="","","&lt;br&gt;")</f>
        <v/>
      </c>
      <c r="M127" s="156" t="str">
        <f>IF('新羽地域の年表 '!H127="","","港北区制"&amp;SUBSTITUTE('新羽地域の年表 '!H127,CHAR(10),"&lt;br&gt;")&amp;"周年")</f>
        <v/>
      </c>
      <c r="N127" s="75" t="str">
        <f>IF('新羽地域の年表 '!$H127="","","&lt;br&gt;")</f>
        <v/>
      </c>
      <c r="O127" s="156" t="str">
        <f>IF('新羽地域の年表 '!I127="","","新羽町連合町内会（"&amp;SUBSTITUTE('新羽地域の年表 '!I127,CHAR(10),"&lt;br&gt;")&amp;"周年）&lt;br&gt;　連合町内会長："&amp;SUBSTITUTE('新羽地域の年表 '!J127,CHAR(10),"&lt;br&gt;"))</f>
        <v/>
      </c>
      <c r="P127" s="75" t="str">
        <f>IF('新羽地域の年表 '!$J127="","","&lt;br&gt;")</f>
        <v/>
      </c>
      <c r="Q127" s="156" t="str">
        <f>IF('新羽地域の年表 '!K127="","","第"&amp;SUBSTITUTE('新羽地域の年表 '!K127,CHAR(10),"&lt;br&gt;")&amp;"回新羽地区健民祭&lt;br&gt;　実行委員長:"&amp;SUBSTITUTE('新羽地域の年表 '!L127,CHAR(10),"&lt;br&gt;"))</f>
        <v/>
      </c>
      <c r="R127" s="75" t="str">
        <f>IF('新羽地域の年表 '!$L127="","","&lt;br&gt;　優勝：")</f>
        <v/>
      </c>
      <c r="S127" s="156" t="str">
        <f>SUBSTITUTE('新羽地域の年表 '!M127,CHAR(10),"&lt;br&gt;")</f>
        <v/>
      </c>
      <c r="T127" s="75" t="str">
        <f>IF('新羽地域の年表 '!$M127="","","&lt;br&gt;")</f>
        <v/>
      </c>
      <c r="U127" s="156" t="str">
        <f>IF('新羽地域の年表 '!N127="","","第"&amp;SUBSTITUTE('新羽地域の年表 '!N127,CHAR(10),"&lt;br&gt;")&amp;"回新羽サマーフェスティバル&lt;br&gt;　実行委員長："&amp;SUBSTITUTE('新羽地域の年表 '!O127,CHAR(10),"&lt;br&gt;"))</f>
        <v/>
      </c>
      <c r="V127" s="75" t="str">
        <f>IF('新羽地域の年表 '!$O127="","","&lt;br&gt;")</f>
        <v/>
      </c>
      <c r="W127" s="156" t="str">
        <f>IF('新羽地域の年表 '!P127="","",SUBSTITUTE('新羽地域の年表 '!P127,CHAR(10),"&lt;br&gt;"))</f>
        <v/>
      </c>
      <c r="X127" s="75" t="str">
        <f>IF('新羽地域の年表 '!$A127="","","&lt;/font&gt;&lt;/td&gt;&lt;/tr&gt;")</f>
        <v>&lt;/font&gt;&lt;/td&gt;&lt;/tr&gt;</v>
      </c>
      <c r="Y127" s="156"/>
      <c r="AA127" s="158"/>
      <c r="AB127" s="75" t="str">
        <f t="shared" si="3"/>
        <v>&lt;tr&gt;&lt;td valign="top"&gt;1867年&lt;br&gt;&lt;font size="-1"&gt;慶応 3年&lt;/font&gt;&lt;/td&gt;&lt;td valign="top"&gt;&lt;font size="-1"&gt;大政奉還&lt;br&gt;根岸競馬場で競馬開催&lt;br&gt;馬車道に柳と松の街路樹が植えられる（近代街路樹の発祥）&lt;/font&gt;&lt;/td&gt;&lt;td nowrap valign="top"&gt;&lt;font size="-1"&gt;横浜開港8周年&lt;br&gt;&lt;/font&gt;&lt;/td&gt;&lt;/tr&gt;</v>
      </c>
    </row>
    <row r="128" spans="2:28" ht="54">
      <c r="B128" s="157"/>
      <c r="D128" s="75" t="str">
        <f>IF('新羽地域の年表 '!$A128="","","&lt;tr&gt;&lt;td valign="&amp;D$2&amp;"top"&amp;D$2&amp;"&gt;")</f>
        <v>&lt;tr&gt;&lt;td valign="top"&gt;</v>
      </c>
      <c r="E128" s="159" t="str">
        <f>IF('新羽地域の年表 '!A128="","",'新羽地域の年表 '!A128&amp;"年&lt;br&gt;&lt;font size="&amp;E$2&amp;"-1"&amp;E$2&amp;"&gt;"&amp;('新羽地域の年表 '!B128&amp;'新羽地域の年表 '!C128&amp;'新羽地域の年表 '!D128))</f>
        <v>1868年&lt;br&gt;&lt;font size="-1"&gt;明治1年</v>
      </c>
      <c r="F128" s="75" t="str">
        <f>IF('新羽地域の年表 '!$A128="","","&lt;/font&gt;&lt;/td&gt;&lt;td valign="&amp;F$2&amp;"top"&amp;F$2&amp;"&gt;&lt;font size="&amp;F$2&amp;"-1"&amp;F$2&amp;"&gt;")</f>
        <v>&lt;/font&gt;&lt;/td&gt;&lt;td valign="top"&gt;&lt;font size="-1"&gt;</v>
      </c>
      <c r="G128" s="156" t="str">
        <f>SUBSTITUTE('新羽地域の年表 '!E128,CHAR(10),"&lt;br&gt;")</f>
        <v>アメリカ人ヴァン・リードが岸田吟香の協力を得て創刊した、木版和綴本の新聞『横浜新報もしほ草』創刊&lt;br&gt;横浜裁判所（のち神奈川県）が置かれる&lt;br&gt;9月、神奈川府が神奈川県と改称</v>
      </c>
      <c r="H128" s="75" t="str">
        <f>IF('新羽地域の年表 '!$A128="","","&lt;/font&gt;&lt;/td&gt;&lt;td nowrap valign="&amp;H$2&amp;"top"&amp;H$2&amp;"&gt;&lt;font size="&amp;F$2&amp;"-1"&amp;F$2&amp;"&gt;")</f>
        <v>&lt;/font&gt;&lt;/td&gt;&lt;td nowrap valign="top"&gt;&lt;font size="-1"&gt;</v>
      </c>
      <c r="I128" s="156" t="str">
        <f>IF('新羽地域の年表 '!F128="","","横浜開港"&amp;SUBSTITUTE('新羽地域の年表 '!F128,CHAR(10),"&lt;br&gt;")&amp;"周年")</f>
        <v>横浜開港9周年</v>
      </c>
      <c r="J128" s="75" t="str">
        <f>IF('新羽地域の年表 '!$F128="","","&lt;br&gt;")</f>
        <v>&lt;br&gt;</v>
      </c>
      <c r="K128" s="156" t="str">
        <f>IF('新羽地域の年表 '!G128="","","横浜市政"&amp;SUBSTITUTE('新羽地域の年表 '!G128,CHAR(10),"&lt;br&gt;")&amp;"周年")</f>
        <v/>
      </c>
      <c r="L128" s="75" t="str">
        <f>IF('新羽地域の年表 '!$G128="","","&lt;br&gt;")</f>
        <v/>
      </c>
      <c r="M128" s="156" t="str">
        <f>IF('新羽地域の年表 '!H128="","","港北区制"&amp;SUBSTITUTE('新羽地域の年表 '!H128,CHAR(10),"&lt;br&gt;")&amp;"周年")</f>
        <v/>
      </c>
      <c r="N128" s="75" t="str">
        <f>IF('新羽地域の年表 '!$H128="","","&lt;br&gt;")</f>
        <v/>
      </c>
      <c r="O128" s="156" t="str">
        <f>IF('新羽地域の年表 '!I128="","","新羽町連合町内会（"&amp;SUBSTITUTE('新羽地域の年表 '!I128,CHAR(10),"&lt;br&gt;")&amp;"周年）&lt;br&gt;　連合町内会長："&amp;SUBSTITUTE('新羽地域の年表 '!J128,CHAR(10),"&lt;br&gt;"))</f>
        <v/>
      </c>
      <c r="P128" s="75" t="str">
        <f>IF('新羽地域の年表 '!$J128="","","&lt;br&gt;")</f>
        <v/>
      </c>
      <c r="Q128" s="156" t="str">
        <f>IF('新羽地域の年表 '!K128="","","第"&amp;SUBSTITUTE('新羽地域の年表 '!K128,CHAR(10),"&lt;br&gt;")&amp;"回新羽地区健民祭&lt;br&gt;　実行委員長:"&amp;SUBSTITUTE('新羽地域の年表 '!L128,CHAR(10),"&lt;br&gt;"))</f>
        <v/>
      </c>
      <c r="R128" s="75" t="str">
        <f>IF('新羽地域の年表 '!$L128="","","&lt;br&gt;　優勝：")</f>
        <v/>
      </c>
      <c r="S128" s="156" t="str">
        <f>SUBSTITUTE('新羽地域の年表 '!M128,CHAR(10),"&lt;br&gt;")</f>
        <v/>
      </c>
      <c r="T128" s="75" t="str">
        <f>IF('新羽地域の年表 '!$M128="","","&lt;br&gt;")</f>
        <v/>
      </c>
      <c r="U128" s="156" t="str">
        <f>IF('新羽地域の年表 '!N128="","","第"&amp;SUBSTITUTE('新羽地域の年表 '!N128,CHAR(10),"&lt;br&gt;")&amp;"回新羽サマーフェスティバル&lt;br&gt;　実行委員長："&amp;SUBSTITUTE('新羽地域の年表 '!O128,CHAR(10),"&lt;br&gt;"))</f>
        <v/>
      </c>
      <c r="V128" s="75" t="str">
        <f>IF('新羽地域の年表 '!$O128="","","&lt;br&gt;")</f>
        <v/>
      </c>
      <c r="W128" s="156" t="str">
        <f>IF('新羽地域の年表 '!P128="","",SUBSTITUTE('新羽地域の年表 '!P128,CHAR(10),"&lt;br&gt;"))</f>
        <v/>
      </c>
      <c r="X128" s="75" t="str">
        <f>IF('新羽地域の年表 '!$A128="","","&lt;/font&gt;&lt;/td&gt;&lt;/tr&gt;")</f>
        <v>&lt;/font&gt;&lt;/td&gt;&lt;/tr&gt;</v>
      </c>
      <c r="Y128" s="156"/>
      <c r="AA128" s="158"/>
      <c r="AB128" s="75" t="str">
        <f t="shared" si="3"/>
        <v>&lt;tr&gt;&lt;td valign="top"&gt;1868年&lt;br&gt;&lt;font size="-1"&gt;明治1年&lt;/font&gt;&lt;/td&gt;&lt;td valign="top"&gt;&lt;font size="-1"&gt;アメリカ人ヴァン・リードが岸田吟香の協力を得て創刊した、木版和綴本の新聞『横浜新報もしほ草』創刊&lt;br&gt;横浜裁判所（のち神奈川県）が置かれる&lt;br&gt;9月、神奈川府が神奈川県と改称&lt;/font&gt;&lt;/td&gt;&lt;td nowrap valign="top"&gt;&lt;font size="-1"&gt;横浜開港9周年&lt;br&gt;&lt;/font&gt;&lt;/td&gt;&lt;/tr&gt;</v>
      </c>
    </row>
    <row r="129" spans="2:28" ht="27">
      <c r="B129" s="157"/>
      <c r="D129" s="75" t="str">
        <f>IF('新羽地域の年表 '!$A129="","","&lt;tr&gt;&lt;td valign="&amp;D$2&amp;"top"&amp;D$2&amp;"&gt;")</f>
        <v>&lt;tr&gt;&lt;td valign="top"&gt;</v>
      </c>
      <c r="E129" s="159" t="str">
        <f>IF('新羽地域の年表 '!A129="","",'新羽地域の年表 '!A129&amp;"年&lt;br&gt;&lt;font size="&amp;E$2&amp;"-1"&amp;E$2&amp;"&gt;"&amp;('新羽地域の年表 '!B129&amp;'新羽地域の年表 '!C129&amp;'新羽地域の年表 '!D129))</f>
        <v>1869年&lt;br&gt;&lt;font size="-1"&gt;明治2年</v>
      </c>
      <c r="F129" s="75" t="str">
        <f>IF('新羽地域の年表 '!$A129="","","&lt;/font&gt;&lt;/td&gt;&lt;td valign="&amp;F$2&amp;"top"&amp;F$2&amp;"&gt;&lt;font size="&amp;F$2&amp;"-1"&amp;F$2&amp;"&gt;")</f>
        <v>&lt;/font&gt;&lt;/td&gt;&lt;td valign="top"&gt;&lt;font size="-1"&gt;</v>
      </c>
      <c r="G129" s="156" t="str">
        <f>SUBSTITUTE('新羽地域の年表 '!E129,CHAR(10),"&lt;br&gt;")</f>
        <v>都を東京に移す&lt;br&gt;横浜灯明台役所・裁判所間に電線が敷かれる（電信のはじめ）</v>
      </c>
      <c r="H129" s="75" t="str">
        <f>IF('新羽地域の年表 '!$A129="","","&lt;/font&gt;&lt;/td&gt;&lt;td nowrap valign="&amp;H$2&amp;"top"&amp;H$2&amp;"&gt;&lt;font size="&amp;F$2&amp;"-1"&amp;F$2&amp;"&gt;")</f>
        <v>&lt;/font&gt;&lt;/td&gt;&lt;td nowrap valign="top"&gt;&lt;font size="-1"&gt;</v>
      </c>
      <c r="I129" s="156" t="str">
        <f>IF('新羽地域の年表 '!F129="","","横浜開港"&amp;SUBSTITUTE('新羽地域の年表 '!F129,CHAR(10),"&lt;br&gt;")&amp;"周年")</f>
        <v>横浜開港10周年</v>
      </c>
      <c r="J129" s="75" t="str">
        <f>IF('新羽地域の年表 '!$F129="","","&lt;br&gt;")</f>
        <v>&lt;br&gt;</v>
      </c>
      <c r="K129" s="156" t="str">
        <f>IF('新羽地域の年表 '!G129="","","横浜市政"&amp;SUBSTITUTE('新羽地域の年表 '!G129,CHAR(10),"&lt;br&gt;")&amp;"周年")</f>
        <v/>
      </c>
      <c r="L129" s="75" t="str">
        <f>IF('新羽地域の年表 '!$G129="","","&lt;br&gt;")</f>
        <v/>
      </c>
      <c r="M129" s="156" t="str">
        <f>IF('新羽地域の年表 '!H129="","","港北区制"&amp;SUBSTITUTE('新羽地域の年表 '!H129,CHAR(10),"&lt;br&gt;")&amp;"周年")</f>
        <v/>
      </c>
      <c r="N129" s="75" t="str">
        <f>IF('新羽地域の年表 '!$H129="","","&lt;br&gt;")</f>
        <v/>
      </c>
      <c r="O129" s="156" t="str">
        <f>IF('新羽地域の年表 '!I129="","","新羽町連合町内会（"&amp;SUBSTITUTE('新羽地域の年表 '!I129,CHAR(10),"&lt;br&gt;")&amp;"周年）&lt;br&gt;　連合町内会長："&amp;SUBSTITUTE('新羽地域の年表 '!J129,CHAR(10),"&lt;br&gt;"))</f>
        <v/>
      </c>
      <c r="P129" s="75" t="str">
        <f>IF('新羽地域の年表 '!$J129="","","&lt;br&gt;")</f>
        <v/>
      </c>
      <c r="Q129" s="156" t="str">
        <f>IF('新羽地域の年表 '!K129="","","第"&amp;SUBSTITUTE('新羽地域の年表 '!K129,CHAR(10),"&lt;br&gt;")&amp;"回新羽地区健民祭&lt;br&gt;　実行委員長:"&amp;SUBSTITUTE('新羽地域の年表 '!L129,CHAR(10),"&lt;br&gt;"))</f>
        <v/>
      </c>
      <c r="R129" s="75" t="str">
        <f>IF('新羽地域の年表 '!$L129="","","&lt;br&gt;　優勝：")</f>
        <v/>
      </c>
      <c r="S129" s="156" t="str">
        <f>SUBSTITUTE('新羽地域の年表 '!M129,CHAR(10),"&lt;br&gt;")</f>
        <v/>
      </c>
      <c r="T129" s="75" t="str">
        <f>IF('新羽地域の年表 '!$M129="","","&lt;br&gt;")</f>
        <v/>
      </c>
      <c r="U129" s="156" t="str">
        <f>IF('新羽地域の年表 '!N129="","","第"&amp;SUBSTITUTE('新羽地域の年表 '!N129,CHAR(10),"&lt;br&gt;")&amp;"回新羽サマーフェスティバル&lt;br&gt;　実行委員長："&amp;SUBSTITUTE('新羽地域の年表 '!O129,CHAR(10),"&lt;br&gt;"))</f>
        <v/>
      </c>
      <c r="V129" s="75" t="str">
        <f>IF('新羽地域の年表 '!$O129="","","&lt;br&gt;")</f>
        <v/>
      </c>
      <c r="W129" s="156" t="str">
        <f>IF('新羽地域の年表 '!P129="","",SUBSTITUTE('新羽地域の年表 '!P129,CHAR(10),"&lt;br&gt;"))</f>
        <v/>
      </c>
      <c r="X129" s="75" t="str">
        <f>IF('新羽地域の年表 '!$A129="","","&lt;/font&gt;&lt;/td&gt;&lt;/tr&gt;")</f>
        <v>&lt;/font&gt;&lt;/td&gt;&lt;/tr&gt;</v>
      </c>
      <c r="Y129" s="156"/>
      <c r="AA129" s="158"/>
      <c r="AB129" s="75" t="str">
        <f t="shared" si="3"/>
        <v>&lt;tr&gt;&lt;td valign="top"&gt;1869年&lt;br&gt;&lt;font size="-1"&gt;明治2年&lt;/font&gt;&lt;/td&gt;&lt;td valign="top"&gt;&lt;font size="-1"&gt;都を東京に移す&lt;br&gt;横浜灯明台役所・裁判所間に電線が敷かれる（電信のはじめ）&lt;/font&gt;&lt;/td&gt;&lt;td nowrap valign="top"&gt;&lt;font size="-1"&gt;横浜開港10周年&lt;br&gt;&lt;/font&gt;&lt;/td&gt;&lt;/tr&gt;</v>
      </c>
    </row>
    <row r="130" spans="2:28" ht="27">
      <c r="B130" s="157"/>
      <c r="D130" s="75" t="str">
        <f>IF('新羽地域の年表 '!$A130="","","&lt;tr&gt;&lt;td valign="&amp;D$2&amp;"top"&amp;D$2&amp;"&gt;")</f>
        <v>&lt;tr&gt;&lt;td valign="top"&gt;</v>
      </c>
      <c r="E130" s="159" t="str">
        <f>IF('新羽地域の年表 '!A130="","",'新羽地域の年表 '!A130&amp;"年&lt;br&gt;&lt;font size="&amp;E$2&amp;"-1"&amp;E$2&amp;"&gt;"&amp;('新羽地域の年表 '!B130&amp;'新羽地域の年表 '!C130&amp;'新羽地域の年表 '!D130))</f>
        <v>1870年&lt;br&gt;&lt;font size="-1"&gt;明治3年</v>
      </c>
      <c r="F130" s="75" t="str">
        <f>IF('新羽地域の年表 '!$A130="","","&lt;/font&gt;&lt;/td&gt;&lt;td valign="&amp;F$2&amp;"top"&amp;F$2&amp;"&gt;&lt;font size="&amp;F$2&amp;"-1"&amp;F$2&amp;"&gt;")</f>
        <v>&lt;/font&gt;&lt;/td&gt;&lt;td valign="top"&gt;&lt;font size="-1"&gt;</v>
      </c>
      <c r="G130" s="156" t="str">
        <f>SUBSTITUTE('新羽地域の年表 '!E130,CHAR(10),"&lt;br&gt;")</f>
        <v>横浜毎日新聞（わが国最初の日刊日本語新聞）が創刊</v>
      </c>
      <c r="H130" s="75" t="str">
        <f>IF('新羽地域の年表 '!$A130="","","&lt;/font&gt;&lt;/td&gt;&lt;td nowrap valign="&amp;H$2&amp;"top"&amp;H$2&amp;"&gt;&lt;font size="&amp;F$2&amp;"-1"&amp;F$2&amp;"&gt;")</f>
        <v>&lt;/font&gt;&lt;/td&gt;&lt;td nowrap valign="top"&gt;&lt;font size="-1"&gt;</v>
      </c>
      <c r="I130" s="156" t="str">
        <f>IF('新羽地域の年表 '!F130="","","横浜開港"&amp;SUBSTITUTE('新羽地域の年表 '!F130,CHAR(10),"&lt;br&gt;")&amp;"周年")</f>
        <v>横浜開港11周年</v>
      </c>
      <c r="J130" s="75" t="str">
        <f>IF('新羽地域の年表 '!$F130="","","&lt;br&gt;")</f>
        <v>&lt;br&gt;</v>
      </c>
      <c r="K130" s="156" t="str">
        <f>IF('新羽地域の年表 '!G130="","","横浜市政"&amp;SUBSTITUTE('新羽地域の年表 '!G130,CHAR(10),"&lt;br&gt;")&amp;"周年")</f>
        <v/>
      </c>
      <c r="L130" s="75" t="str">
        <f>IF('新羽地域の年表 '!$G130="","","&lt;br&gt;")</f>
        <v/>
      </c>
      <c r="M130" s="156" t="str">
        <f>IF('新羽地域の年表 '!H130="","","港北区制"&amp;SUBSTITUTE('新羽地域の年表 '!H130,CHAR(10),"&lt;br&gt;")&amp;"周年")</f>
        <v/>
      </c>
      <c r="N130" s="75" t="str">
        <f>IF('新羽地域の年表 '!$H130="","","&lt;br&gt;")</f>
        <v/>
      </c>
      <c r="O130" s="156" t="str">
        <f>IF('新羽地域の年表 '!I130="","","新羽町連合町内会（"&amp;SUBSTITUTE('新羽地域の年表 '!I130,CHAR(10),"&lt;br&gt;")&amp;"周年）&lt;br&gt;　連合町内会長："&amp;SUBSTITUTE('新羽地域の年表 '!J130,CHAR(10),"&lt;br&gt;"))</f>
        <v/>
      </c>
      <c r="P130" s="75" t="str">
        <f>IF('新羽地域の年表 '!$J130="","","&lt;br&gt;")</f>
        <v/>
      </c>
      <c r="Q130" s="156" t="str">
        <f>IF('新羽地域の年表 '!K130="","","第"&amp;SUBSTITUTE('新羽地域の年表 '!K130,CHAR(10),"&lt;br&gt;")&amp;"回新羽地区健民祭&lt;br&gt;　実行委員長:"&amp;SUBSTITUTE('新羽地域の年表 '!L130,CHAR(10),"&lt;br&gt;"))</f>
        <v/>
      </c>
      <c r="R130" s="75" t="str">
        <f>IF('新羽地域の年表 '!$L130="","","&lt;br&gt;　優勝：")</f>
        <v/>
      </c>
      <c r="S130" s="156" t="str">
        <f>SUBSTITUTE('新羽地域の年表 '!M130,CHAR(10),"&lt;br&gt;")</f>
        <v/>
      </c>
      <c r="T130" s="75" t="str">
        <f>IF('新羽地域の年表 '!$M130="","","&lt;br&gt;")</f>
        <v/>
      </c>
      <c r="U130" s="156" t="str">
        <f>IF('新羽地域の年表 '!N130="","","第"&amp;SUBSTITUTE('新羽地域の年表 '!N130,CHAR(10),"&lt;br&gt;")&amp;"回新羽サマーフェスティバル&lt;br&gt;　実行委員長："&amp;SUBSTITUTE('新羽地域の年表 '!O130,CHAR(10),"&lt;br&gt;"))</f>
        <v/>
      </c>
      <c r="V130" s="75" t="str">
        <f>IF('新羽地域の年表 '!$O130="","","&lt;br&gt;")</f>
        <v/>
      </c>
      <c r="W130" s="156" t="str">
        <f>IF('新羽地域の年表 '!P130="","",SUBSTITUTE('新羽地域の年表 '!P130,CHAR(10),"&lt;br&gt;"))</f>
        <v/>
      </c>
      <c r="X130" s="75" t="str">
        <f>IF('新羽地域の年表 '!$A130="","","&lt;/font&gt;&lt;/td&gt;&lt;/tr&gt;")</f>
        <v>&lt;/font&gt;&lt;/td&gt;&lt;/tr&gt;</v>
      </c>
      <c r="Y130" s="156"/>
      <c r="AA130" s="158"/>
      <c r="AB130" s="75" t="str">
        <f t="shared" si="3"/>
        <v>&lt;tr&gt;&lt;td valign="top"&gt;1870年&lt;br&gt;&lt;font size="-1"&gt;明治3年&lt;/font&gt;&lt;/td&gt;&lt;td valign="top"&gt;&lt;font size="-1"&gt;横浜毎日新聞（わが国最初の日刊日本語新聞）が創刊&lt;/font&gt;&lt;/td&gt;&lt;td nowrap valign="top"&gt;&lt;font size="-1"&gt;横浜開港11周年&lt;br&gt;&lt;/font&gt;&lt;/td&gt;&lt;/tr&gt;</v>
      </c>
    </row>
    <row r="131" spans="2:28">
      <c r="B131" s="157"/>
      <c r="D131" s="75" t="str">
        <f>IF('新羽地域の年表 '!$A131="","","&lt;tr&gt;&lt;td valign="&amp;D$2&amp;"top"&amp;D$2&amp;"&gt;")</f>
        <v>&lt;tr&gt;&lt;td valign="top"&gt;</v>
      </c>
      <c r="E131" s="159" t="str">
        <f>IF('新羽地域の年表 '!A131="","",'新羽地域の年表 '!A131&amp;"年&lt;br&gt;&lt;font size="&amp;E$2&amp;"-1"&amp;E$2&amp;"&gt;"&amp;('新羽地域の年表 '!B131&amp;'新羽地域の年表 '!C131&amp;'新羽地域の年表 '!D131))</f>
        <v>1871年&lt;br&gt;&lt;font size="-1"&gt;明治4年</v>
      </c>
      <c r="F131" s="75" t="str">
        <f>IF('新羽地域の年表 '!$A131="","","&lt;/font&gt;&lt;/td&gt;&lt;td valign="&amp;F$2&amp;"top"&amp;F$2&amp;"&gt;&lt;font size="&amp;F$2&amp;"-1"&amp;F$2&amp;"&gt;")</f>
        <v>&lt;/font&gt;&lt;/td&gt;&lt;td valign="top"&gt;&lt;font size="-1"&gt;</v>
      </c>
      <c r="G131" s="156" t="str">
        <f>SUBSTITUTE('新羽地域の年表 '!E131,CHAR(10),"&lt;br&gt;")</f>
        <v>廃藩置県&lt;br&gt;横浜市児童遊園地が開園</v>
      </c>
      <c r="H131" s="75" t="str">
        <f>IF('新羽地域の年表 '!$A131="","","&lt;/font&gt;&lt;/td&gt;&lt;td nowrap valign="&amp;H$2&amp;"top"&amp;H$2&amp;"&gt;&lt;font size="&amp;F$2&amp;"-1"&amp;F$2&amp;"&gt;")</f>
        <v>&lt;/font&gt;&lt;/td&gt;&lt;td nowrap valign="top"&gt;&lt;font size="-1"&gt;</v>
      </c>
      <c r="I131" s="156" t="str">
        <f>IF('新羽地域の年表 '!F131="","","横浜開港"&amp;SUBSTITUTE('新羽地域の年表 '!F131,CHAR(10),"&lt;br&gt;")&amp;"周年")</f>
        <v>横浜開港12周年</v>
      </c>
      <c r="J131" s="75" t="str">
        <f>IF('新羽地域の年表 '!$F131="","","&lt;br&gt;")</f>
        <v>&lt;br&gt;</v>
      </c>
      <c r="K131" s="156" t="str">
        <f>IF('新羽地域の年表 '!G131="","","横浜市政"&amp;SUBSTITUTE('新羽地域の年表 '!G131,CHAR(10),"&lt;br&gt;")&amp;"周年")</f>
        <v/>
      </c>
      <c r="L131" s="75" t="str">
        <f>IF('新羽地域の年表 '!$G131="","","&lt;br&gt;")</f>
        <v/>
      </c>
      <c r="M131" s="156" t="str">
        <f>IF('新羽地域の年表 '!H131="","","港北区制"&amp;SUBSTITUTE('新羽地域の年表 '!H131,CHAR(10),"&lt;br&gt;")&amp;"周年")</f>
        <v/>
      </c>
      <c r="N131" s="75" t="str">
        <f>IF('新羽地域の年表 '!$H131="","","&lt;br&gt;")</f>
        <v/>
      </c>
      <c r="O131" s="156" t="str">
        <f>IF('新羽地域の年表 '!I131="","","新羽町連合町内会（"&amp;SUBSTITUTE('新羽地域の年表 '!I131,CHAR(10),"&lt;br&gt;")&amp;"周年）&lt;br&gt;　連合町内会長："&amp;SUBSTITUTE('新羽地域の年表 '!J131,CHAR(10),"&lt;br&gt;"))</f>
        <v/>
      </c>
      <c r="P131" s="75" t="str">
        <f>IF('新羽地域の年表 '!$J131="","","&lt;br&gt;")</f>
        <v/>
      </c>
      <c r="Q131" s="156" t="str">
        <f>IF('新羽地域の年表 '!K131="","","第"&amp;SUBSTITUTE('新羽地域の年表 '!K131,CHAR(10),"&lt;br&gt;")&amp;"回新羽地区健民祭&lt;br&gt;　実行委員長:"&amp;SUBSTITUTE('新羽地域の年表 '!L131,CHAR(10),"&lt;br&gt;"))</f>
        <v/>
      </c>
      <c r="R131" s="75" t="str">
        <f>IF('新羽地域の年表 '!$L131="","","&lt;br&gt;　優勝：")</f>
        <v/>
      </c>
      <c r="S131" s="156" t="str">
        <f>SUBSTITUTE('新羽地域の年表 '!M131,CHAR(10),"&lt;br&gt;")</f>
        <v/>
      </c>
      <c r="T131" s="75" t="str">
        <f>IF('新羽地域の年表 '!$M131="","","&lt;br&gt;")</f>
        <v/>
      </c>
      <c r="U131" s="156" t="str">
        <f>IF('新羽地域の年表 '!N131="","","第"&amp;SUBSTITUTE('新羽地域の年表 '!N131,CHAR(10),"&lt;br&gt;")&amp;"回新羽サマーフェスティバル&lt;br&gt;　実行委員長："&amp;SUBSTITUTE('新羽地域の年表 '!O131,CHAR(10),"&lt;br&gt;"))</f>
        <v/>
      </c>
      <c r="V131" s="75" t="str">
        <f>IF('新羽地域の年表 '!$O131="","","&lt;br&gt;")</f>
        <v/>
      </c>
      <c r="W131" s="156" t="str">
        <f>IF('新羽地域の年表 '!P131="","",SUBSTITUTE('新羽地域の年表 '!P131,CHAR(10),"&lt;br&gt;"))</f>
        <v/>
      </c>
      <c r="X131" s="75" t="str">
        <f>IF('新羽地域の年表 '!$A131="","","&lt;/font&gt;&lt;/td&gt;&lt;/tr&gt;")</f>
        <v>&lt;/font&gt;&lt;/td&gt;&lt;/tr&gt;</v>
      </c>
      <c r="Y131" s="156"/>
      <c r="AA131" s="158"/>
      <c r="AB131" s="75" t="str">
        <f t="shared" si="3"/>
        <v>&lt;tr&gt;&lt;td valign="top"&gt;1871年&lt;br&gt;&lt;font size="-1"&gt;明治4年&lt;/font&gt;&lt;/td&gt;&lt;td valign="top"&gt;&lt;font size="-1"&gt;廃藩置県&lt;br&gt;横浜市児童遊園地が開園&lt;/font&gt;&lt;/td&gt;&lt;td nowrap valign="top"&gt;&lt;font size="-1"&gt;横浜開港12周年&lt;br&gt;&lt;/font&gt;&lt;/td&gt;&lt;/tr&gt;</v>
      </c>
    </row>
    <row r="132" spans="2:28" ht="67.5">
      <c r="B132" s="157"/>
      <c r="D132" s="75" t="str">
        <f>IF('新羽地域の年表 '!$A132="","","&lt;tr&gt;&lt;td valign="&amp;D$2&amp;"top"&amp;D$2&amp;"&gt;")</f>
        <v>&lt;tr&gt;&lt;td valign="top"&gt;</v>
      </c>
      <c r="E132" s="159" t="str">
        <f>IF('新羽地域の年表 '!A132="","",'新羽地域の年表 '!A132&amp;"年&lt;br&gt;&lt;font size="&amp;E$2&amp;"-1"&amp;E$2&amp;"&gt;"&amp;('新羽地域の年表 '!B132&amp;'新羽地域の年表 '!C132&amp;'新羽地域の年表 '!D132))</f>
        <v>1872年&lt;br&gt;&lt;font size="-1"&gt;明治5年</v>
      </c>
      <c r="F132" s="75" t="str">
        <f>IF('新羽地域の年表 '!$A132="","","&lt;/font&gt;&lt;/td&gt;&lt;td valign="&amp;F$2&amp;"top"&amp;F$2&amp;"&gt;&lt;font size="&amp;F$2&amp;"-1"&amp;F$2&amp;"&gt;")</f>
        <v>&lt;/font&gt;&lt;/td&gt;&lt;td valign="top"&gt;&lt;font size="-1"&gt;</v>
      </c>
      <c r="G132" s="156" t="str">
        <f>SUBSTITUTE('新羽地域の年表 '!E132,CHAR(10),"&lt;br&gt;")</f>
        <v>学制　新羽村は、二つの寺子屋に在学していた児童やそのほかの児童を加えて新羽小学校創立。校舎は西芳寺の本堂&lt;br&gt;----&lt;br&gt;横浜(現：桜木町駅）-新橋間鉄道の開業式(日本初の鉄道開通)&lt;br&gt;横浜本町通・大江橋間にガス灯が点灯</v>
      </c>
      <c r="H132" s="75" t="str">
        <f>IF('新羽地域の年表 '!$A132="","","&lt;/font&gt;&lt;/td&gt;&lt;td nowrap valign="&amp;H$2&amp;"top"&amp;H$2&amp;"&gt;&lt;font size="&amp;F$2&amp;"-1"&amp;F$2&amp;"&gt;")</f>
        <v>&lt;/font&gt;&lt;/td&gt;&lt;td nowrap valign="top"&gt;&lt;font size="-1"&gt;</v>
      </c>
      <c r="I132" s="156" t="str">
        <f>IF('新羽地域の年表 '!F132="","","横浜開港"&amp;SUBSTITUTE('新羽地域の年表 '!F132,CHAR(10),"&lt;br&gt;")&amp;"周年")</f>
        <v>横浜開港13周年</v>
      </c>
      <c r="J132" s="75" t="str">
        <f>IF('新羽地域の年表 '!$F132="","","&lt;br&gt;")</f>
        <v>&lt;br&gt;</v>
      </c>
      <c r="K132" s="156" t="str">
        <f>IF('新羽地域の年表 '!G132="","","横浜市政"&amp;SUBSTITUTE('新羽地域の年表 '!G132,CHAR(10),"&lt;br&gt;")&amp;"周年")</f>
        <v/>
      </c>
      <c r="L132" s="75" t="str">
        <f>IF('新羽地域の年表 '!$G132="","","&lt;br&gt;")</f>
        <v/>
      </c>
      <c r="M132" s="156" t="str">
        <f>IF('新羽地域の年表 '!H132="","","港北区制"&amp;SUBSTITUTE('新羽地域の年表 '!H132,CHAR(10),"&lt;br&gt;")&amp;"周年")</f>
        <v/>
      </c>
      <c r="N132" s="75" t="str">
        <f>IF('新羽地域の年表 '!$H132="","","&lt;br&gt;")</f>
        <v/>
      </c>
      <c r="O132" s="156" t="str">
        <f>IF('新羽地域の年表 '!I132="","","新羽町連合町内会（"&amp;SUBSTITUTE('新羽地域の年表 '!I132,CHAR(10),"&lt;br&gt;")&amp;"周年）&lt;br&gt;　連合町内会長："&amp;SUBSTITUTE('新羽地域の年表 '!J132,CHAR(10),"&lt;br&gt;"))</f>
        <v/>
      </c>
      <c r="P132" s="75" t="str">
        <f>IF('新羽地域の年表 '!$J132="","","&lt;br&gt;")</f>
        <v/>
      </c>
      <c r="Q132" s="156" t="str">
        <f>IF('新羽地域の年表 '!K132="","","第"&amp;SUBSTITUTE('新羽地域の年表 '!K132,CHAR(10),"&lt;br&gt;")&amp;"回新羽地区健民祭&lt;br&gt;　実行委員長:"&amp;SUBSTITUTE('新羽地域の年表 '!L132,CHAR(10),"&lt;br&gt;"))</f>
        <v/>
      </c>
      <c r="R132" s="75" t="str">
        <f>IF('新羽地域の年表 '!$L132="","","&lt;br&gt;　優勝：")</f>
        <v/>
      </c>
      <c r="S132" s="156" t="str">
        <f>SUBSTITUTE('新羽地域の年表 '!M132,CHAR(10),"&lt;br&gt;")</f>
        <v/>
      </c>
      <c r="T132" s="75" t="str">
        <f>IF('新羽地域の年表 '!$M132="","","&lt;br&gt;")</f>
        <v/>
      </c>
      <c r="U132" s="156" t="str">
        <f>IF('新羽地域の年表 '!N132="","","第"&amp;SUBSTITUTE('新羽地域の年表 '!N132,CHAR(10),"&lt;br&gt;")&amp;"回新羽サマーフェスティバル&lt;br&gt;　実行委員長："&amp;SUBSTITUTE('新羽地域の年表 '!O132,CHAR(10),"&lt;br&gt;"))</f>
        <v/>
      </c>
      <c r="V132" s="75" t="str">
        <f>IF('新羽地域の年表 '!$O132="","","&lt;br&gt;")</f>
        <v/>
      </c>
      <c r="W132" s="156" t="str">
        <f>IF('新羽地域の年表 '!P132="","",SUBSTITUTE('新羽地域の年表 '!P132,CHAR(10),"&lt;br&gt;"))</f>
        <v/>
      </c>
      <c r="X132" s="75" t="str">
        <f>IF('新羽地域の年表 '!$A132="","","&lt;/font&gt;&lt;/td&gt;&lt;/tr&gt;")</f>
        <v>&lt;/font&gt;&lt;/td&gt;&lt;/tr&gt;</v>
      </c>
      <c r="Y132" s="156"/>
      <c r="AA132" s="158"/>
      <c r="AB132" s="75" t="str">
        <f t="shared" si="3"/>
        <v>&lt;tr&gt;&lt;td valign="top"&gt;1872年&lt;br&gt;&lt;font size="-1"&gt;明治5年&lt;/font&gt;&lt;/td&gt;&lt;td valign="top"&gt;&lt;font size="-1"&gt;学制　新羽村は、二つの寺子屋に在学していた児童やそのほかの児童を加えて新羽小学校創立。校舎は西芳寺の本堂&lt;br&gt;----&lt;br&gt;横浜(現：桜木町駅）-新橋間鉄道の開業式(日本初の鉄道開通)&lt;br&gt;横浜本町通・大江橋間にガス灯が点灯&lt;/font&gt;&lt;/td&gt;&lt;td nowrap valign="top"&gt;&lt;font size="-1"&gt;横浜開港13周年&lt;br&gt;&lt;/font&gt;&lt;/td&gt;&lt;/tr&gt;</v>
      </c>
    </row>
    <row r="133" spans="2:28">
      <c r="B133" s="157"/>
      <c r="D133" s="75" t="str">
        <f>IF('新羽地域の年表 '!$A133="","","&lt;tr&gt;&lt;td valign="&amp;D$2&amp;"top"&amp;D$2&amp;"&gt;")</f>
        <v>&lt;tr&gt;&lt;td valign="top"&gt;</v>
      </c>
      <c r="E133" s="159" t="str">
        <f>IF('新羽地域の年表 '!A133="","",'新羽地域の年表 '!A133&amp;"年&lt;br&gt;&lt;font size="&amp;E$2&amp;"-1"&amp;E$2&amp;"&gt;"&amp;('新羽地域の年表 '!B133&amp;'新羽地域の年表 '!C133&amp;'新羽地域の年表 '!D133))</f>
        <v>1873年&lt;br&gt;&lt;font size="-1"&gt;明治6年</v>
      </c>
      <c r="F133" s="75" t="str">
        <f>IF('新羽地域の年表 '!$A133="","","&lt;/font&gt;&lt;/td&gt;&lt;td valign="&amp;F$2&amp;"top"&amp;F$2&amp;"&gt;&lt;font size="&amp;F$2&amp;"-1"&amp;F$2&amp;"&gt;")</f>
        <v>&lt;/font&gt;&lt;/td&gt;&lt;td valign="top"&gt;&lt;font size="-1"&gt;</v>
      </c>
      <c r="G133" s="156" t="str">
        <f>SUBSTITUTE('新羽地域の年表 '!E133,CHAR(10),"&lt;br&gt;")</f>
        <v>南杉山神社が村社となる。</v>
      </c>
      <c r="H133" s="75" t="str">
        <f>IF('新羽地域の年表 '!$A133="","","&lt;/font&gt;&lt;/td&gt;&lt;td nowrap valign="&amp;H$2&amp;"top"&amp;H$2&amp;"&gt;&lt;font size="&amp;F$2&amp;"-1"&amp;F$2&amp;"&gt;")</f>
        <v>&lt;/font&gt;&lt;/td&gt;&lt;td nowrap valign="top"&gt;&lt;font size="-1"&gt;</v>
      </c>
      <c r="I133" s="156" t="str">
        <f>IF('新羽地域の年表 '!F133="","","横浜開港"&amp;SUBSTITUTE('新羽地域の年表 '!F133,CHAR(10),"&lt;br&gt;")&amp;"周年")</f>
        <v>横浜開港14周年</v>
      </c>
      <c r="J133" s="75" t="str">
        <f>IF('新羽地域の年表 '!$F133="","","&lt;br&gt;")</f>
        <v>&lt;br&gt;</v>
      </c>
      <c r="K133" s="156" t="str">
        <f>IF('新羽地域の年表 '!G133="","","横浜市政"&amp;SUBSTITUTE('新羽地域の年表 '!G133,CHAR(10),"&lt;br&gt;")&amp;"周年")</f>
        <v/>
      </c>
      <c r="L133" s="75" t="str">
        <f>IF('新羽地域の年表 '!$G133="","","&lt;br&gt;")</f>
        <v/>
      </c>
      <c r="M133" s="156" t="str">
        <f>IF('新羽地域の年表 '!H133="","","港北区制"&amp;SUBSTITUTE('新羽地域の年表 '!H133,CHAR(10),"&lt;br&gt;")&amp;"周年")</f>
        <v/>
      </c>
      <c r="N133" s="75" t="str">
        <f>IF('新羽地域の年表 '!$H133="","","&lt;br&gt;")</f>
        <v/>
      </c>
      <c r="O133" s="156" t="str">
        <f>IF('新羽地域の年表 '!I133="","","新羽町連合町内会（"&amp;SUBSTITUTE('新羽地域の年表 '!I133,CHAR(10),"&lt;br&gt;")&amp;"周年）&lt;br&gt;　連合町内会長："&amp;SUBSTITUTE('新羽地域の年表 '!J133,CHAR(10),"&lt;br&gt;"))</f>
        <v/>
      </c>
      <c r="P133" s="75" t="str">
        <f>IF('新羽地域の年表 '!$J133="","","&lt;br&gt;")</f>
        <v/>
      </c>
      <c r="Q133" s="156" t="str">
        <f>IF('新羽地域の年表 '!K133="","","第"&amp;SUBSTITUTE('新羽地域の年表 '!K133,CHAR(10),"&lt;br&gt;")&amp;"回新羽地区健民祭&lt;br&gt;　実行委員長:"&amp;SUBSTITUTE('新羽地域の年表 '!L133,CHAR(10),"&lt;br&gt;"))</f>
        <v/>
      </c>
      <c r="R133" s="75" t="str">
        <f>IF('新羽地域の年表 '!$L133="","","&lt;br&gt;　優勝：")</f>
        <v/>
      </c>
      <c r="S133" s="156" t="str">
        <f>SUBSTITUTE('新羽地域の年表 '!M133,CHAR(10),"&lt;br&gt;")</f>
        <v/>
      </c>
      <c r="T133" s="75" t="str">
        <f>IF('新羽地域の年表 '!$M133="","","&lt;br&gt;")</f>
        <v/>
      </c>
      <c r="U133" s="156" t="str">
        <f>IF('新羽地域の年表 '!N133="","","第"&amp;SUBSTITUTE('新羽地域の年表 '!N133,CHAR(10),"&lt;br&gt;")&amp;"回新羽サマーフェスティバル&lt;br&gt;　実行委員長："&amp;SUBSTITUTE('新羽地域の年表 '!O133,CHAR(10),"&lt;br&gt;"))</f>
        <v/>
      </c>
      <c r="V133" s="75" t="str">
        <f>IF('新羽地域の年表 '!$O133="","","&lt;br&gt;")</f>
        <v/>
      </c>
      <c r="W133" s="156" t="str">
        <f>IF('新羽地域の年表 '!P133="","",SUBSTITUTE('新羽地域の年表 '!P133,CHAR(10),"&lt;br&gt;"))</f>
        <v/>
      </c>
      <c r="X133" s="75" t="str">
        <f>IF('新羽地域の年表 '!$A133="","","&lt;/font&gt;&lt;/td&gt;&lt;/tr&gt;")</f>
        <v>&lt;/font&gt;&lt;/td&gt;&lt;/tr&gt;</v>
      </c>
      <c r="Y133" s="156"/>
      <c r="AA133" s="158"/>
      <c r="AB133" s="75" t="str">
        <f t="shared" si="3"/>
        <v>&lt;tr&gt;&lt;td valign="top"&gt;1873年&lt;br&gt;&lt;font size="-1"&gt;明治6年&lt;/font&gt;&lt;/td&gt;&lt;td valign="top"&gt;&lt;font size="-1"&gt;南杉山神社が村社となる。&lt;/font&gt;&lt;/td&gt;&lt;td nowrap valign="top"&gt;&lt;font size="-1"&gt;横浜開港14周年&lt;br&gt;&lt;/font&gt;&lt;/td&gt;&lt;/tr&gt;</v>
      </c>
    </row>
    <row r="134" spans="2:28" ht="67.5">
      <c r="B134" s="157"/>
      <c r="D134" s="75" t="str">
        <f>IF('新羽地域の年表 '!$A134="","","&lt;tr&gt;&lt;td valign="&amp;D$2&amp;"top"&amp;D$2&amp;"&gt;")</f>
        <v>&lt;tr&gt;&lt;td valign="top"&gt;</v>
      </c>
      <c r="E134" s="159" t="str">
        <f>IF('新羽地域の年表 '!A134="","",'新羽地域の年表 '!A134&amp;"年&lt;br&gt;&lt;font size="&amp;E$2&amp;"-1"&amp;E$2&amp;"&gt;"&amp;('新羽地域の年表 '!B134&amp;'新羽地域の年表 '!C134&amp;'新羽地域の年表 '!D134))</f>
        <v>1874年&lt;br&gt;&lt;font size="-1"&gt;明治7年</v>
      </c>
      <c r="F134" s="75" t="str">
        <f>IF('新羽地域の年表 '!$A134="","","&lt;/font&gt;&lt;/td&gt;&lt;td valign="&amp;F$2&amp;"top"&amp;F$2&amp;"&gt;&lt;font size="&amp;F$2&amp;"-1"&amp;F$2&amp;"&gt;")</f>
        <v>&lt;/font&gt;&lt;/td&gt;&lt;td valign="top"&gt;&lt;font size="-1"&gt;</v>
      </c>
      <c r="G134" s="156" t="str">
        <f>SUBSTITUTE('新羽地域の年表 '!E134,CHAR(10),"&lt;br&gt;")</f>
        <v>5月、新羽村は、新羽村久保の谷2583番地に新羽小学校校舎を設置。高田村、大熊村も新羽小学校の通学区域となる&lt;br&gt;----&lt;br&gt;高島嘉右衛門横浜神奈川間の海面を埋立つ。吉田新田の埋め立てにより、伊勢佐木町が誕生</v>
      </c>
      <c r="H134" s="75" t="str">
        <f>IF('新羽地域の年表 '!$A134="","","&lt;/font&gt;&lt;/td&gt;&lt;td nowrap valign="&amp;H$2&amp;"top"&amp;H$2&amp;"&gt;&lt;font size="&amp;F$2&amp;"-1"&amp;F$2&amp;"&gt;")</f>
        <v>&lt;/font&gt;&lt;/td&gt;&lt;td nowrap valign="top"&gt;&lt;font size="-1"&gt;</v>
      </c>
      <c r="I134" s="156" t="str">
        <f>IF('新羽地域の年表 '!F134="","","横浜開港"&amp;SUBSTITUTE('新羽地域の年表 '!F134,CHAR(10),"&lt;br&gt;")&amp;"周年")</f>
        <v>横浜開港15周年</v>
      </c>
      <c r="J134" s="75" t="str">
        <f>IF('新羽地域の年表 '!$F134="","","&lt;br&gt;")</f>
        <v>&lt;br&gt;</v>
      </c>
      <c r="K134" s="156" t="str">
        <f>IF('新羽地域の年表 '!G134="","","横浜市政"&amp;SUBSTITUTE('新羽地域の年表 '!G134,CHAR(10),"&lt;br&gt;")&amp;"周年")</f>
        <v/>
      </c>
      <c r="L134" s="75" t="str">
        <f>IF('新羽地域の年表 '!$G134="","","&lt;br&gt;")</f>
        <v/>
      </c>
      <c r="M134" s="156" t="str">
        <f>IF('新羽地域の年表 '!H134="","","港北区制"&amp;SUBSTITUTE('新羽地域の年表 '!H134,CHAR(10),"&lt;br&gt;")&amp;"周年")</f>
        <v/>
      </c>
      <c r="N134" s="75" t="str">
        <f>IF('新羽地域の年表 '!$H134="","","&lt;br&gt;")</f>
        <v/>
      </c>
      <c r="O134" s="156" t="str">
        <f>IF('新羽地域の年表 '!I134="","","新羽町連合町内会（"&amp;SUBSTITUTE('新羽地域の年表 '!I134,CHAR(10),"&lt;br&gt;")&amp;"周年）&lt;br&gt;　連合町内会長："&amp;SUBSTITUTE('新羽地域の年表 '!J134,CHAR(10),"&lt;br&gt;"))</f>
        <v/>
      </c>
      <c r="P134" s="75" t="str">
        <f>IF('新羽地域の年表 '!$J134="","","&lt;br&gt;")</f>
        <v/>
      </c>
      <c r="Q134" s="156" t="str">
        <f>IF('新羽地域の年表 '!K134="","","第"&amp;SUBSTITUTE('新羽地域の年表 '!K134,CHAR(10),"&lt;br&gt;")&amp;"回新羽地区健民祭&lt;br&gt;　実行委員長:"&amp;SUBSTITUTE('新羽地域の年表 '!L134,CHAR(10),"&lt;br&gt;"))</f>
        <v/>
      </c>
      <c r="R134" s="75" t="str">
        <f>IF('新羽地域の年表 '!$L134="","","&lt;br&gt;　優勝：")</f>
        <v/>
      </c>
      <c r="S134" s="156" t="str">
        <f>SUBSTITUTE('新羽地域の年表 '!M134,CHAR(10),"&lt;br&gt;")</f>
        <v/>
      </c>
      <c r="T134" s="75" t="str">
        <f>IF('新羽地域の年表 '!$M134="","","&lt;br&gt;")</f>
        <v/>
      </c>
      <c r="U134" s="156" t="str">
        <f>IF('新羽地域の年表 '!N134="","","第"&amp;SUBSTITUTE('新羽地域の年表 '!N134,CHAR(10),"&lt;br&gt;")&amp;"回新羽サマーフェスティバル&lt;br&gt;　実行委員長："&amp;SUBSTITUTE('新羽地域の年表 '!O134,CHAR(10),"&lt;br&gt;"))</f>
        <v/>
      </c>
      <c r="V134" s="75" t="str">
        <f>IF('新羽地域の年表 '!$O134="","","&lt;br&gt;")</f>
        <v/>
      </c>
      <c r="W134" s="156" t="str">
        <f>IF('新羽地域の年表 '!P134="","",SUBSTITUTE('新羽地域の年表 '!P134,CHAR(10),"&lt;br&gt;"))</f>
        <v/>
      </c>
      <c r="X134" s="75" t="str">
        <f>IF('新羽地域の年表 '!$A134="","","&lt;/font&gt;&lt;/td&gt;&lt;/tr&gt;")</f>
        <v>&lt;/font&gt;&lt;/td&gt;&lt;/tr&gt;</v>
      </c>
      <c r="Y134" s="156"/>
      <c r="AA134" s="158"/>
      <c r="AB134" s="75" t="str">
        <f t="shared" si="3"/>
        <v>&lt;tr&gt;&lt;td valign="top"&gt;1874年&lt;br&gt;&lt;font size="-1"&gt;明治7年&lt;/font&gt;&lt;/td&gt;&lt;td valign="top"&gt;&lt;font size="-1"&gt;5月、新羽村は、新羽村久保の谷2583番地に新羽小学校校舎を設置。高田村、大熊村も新羽小学校の通学区域となる&lt;br&gt;----&lt;br&gt;高島嘉右衛門横浜神奈川間の海面を埋立つ。吉田新田の埋め立てにより、伊勢佐木町が誕生&lt;/font&gt;&lt;/td&gt;&lt;td nowrap valign="top"&gt;&lt;font size="-1"&gt;横浜開港15周年&lt;br&gt;&lt;/font&gt;&lt;/td&gt;&lt;/tr&gt;</v>
      </c>
    </row>
    <row r="135" spans="2:28">
      <c r="B135" s="157"/>
      <c r="D135" s="75" t="str">
        <f>IF('新羽地域の年表 '!$A135="","","&lt;tr&gt;&lt;td valign="&amp;D$2&amp;"top"&amp;D$2&amp;"&gt;")</f>
        <v>&lt;tr&gt;&lt;td valign="top"&gt;</v>
      </c>
      <c r="E135" s="159" t="str">
        <f>IF('新羽地域の年表 '!A135="","",'新羽地域の年表 '!A135&amp;"年&lt;br&gt;&lt;font size="&amp;E$2&amp;"-1"&amp;E$2&amp;"&gt;"&amp;('新羽地域の年表 '!B135&amp;'新羽地域の年表 '!C135&amp;'新羽地域の年表 '!D135))</f>
        <v>1875年&lt;br&gt;&lt;font size="-1"&gt;明治8年</v>
      </c>
      <c r="F135" s="75" t="str">
        <f>IF('新羽地域の年表 '!$A135="","","&lt;/font&gt;&lt;/td&gt;&lt;td valign="&amp;F$2&amp;"top"&amp;F$2&amp;"&gt;&lt;font size="&amp;F$2&amp;"-1"&amp;F$2&amp;"&gt;")</f>
        <v>&lt;/font&gt;&lt;/td&gt;&lt;td valign="top"&gt;&lt;font size="-1"&gt;</v>
      </c>
      <c r="G135" s="156" t="str">
        <f>SUBSTITUTE('新羽地域の年表 '!E135,CHAR(10),"&lt;br&gt;")</f>
        <v>英仏の軍隊が、山手居留地から撤退する</v>
      </c>
      <c r="H135" s="75" t="str">
        <f>IF('新羽地域の年表 '!$A135="","","&lt;/font&gt;&lt;/td&gt;&lt;td nowrap valign="&amp;H$2&amp;"top"&amp;H$2&amp;"&gt;&lt;font size="&amp;F$2&amp;"-1"&amp;F$2&amp;"&gt;")</f>
        <v>&lt;/font&gt;&lt;/td&gt;&lt;td nowrap valign="top"&gt;&lt;font size="-1"&gt;</v>
      </c>
      <c r="I135" s="156" t="str">
        <f>IF('新羽地域の年表 '!F135="","","横浜開港"&amp;SUBSTITUTE('新羽地域の年表 '!F135,CHAR(10),"&lt;br&gt;")&amp;"周年")</f>
        <v>横浜開港16周年</v>
      </c>
      <c r="J135" s="75" t="str">
        <f>IF('新羽地域の年表 '!$F135="","","&lt;br&gt;")</f>
        <v>&lt;br&gt;</v>
      </c>
      <c r="K135" s="156" t="str">
        <f>IF('新羽地域の年表 '!G135="","","横浜市政"&amp;SUBSTITUTE('新羽地域の年表 '!G135,CHAR(10),"&lt;br&gt;")&amp;"周年")</f>
        <v/>
      </c>
      <c r="L135" s="75" t="str">
        <f>IF('新羽地域の年表 '!$G135="","","&lt;br&gt;")</f>
        <v/>
      </c>
      <c r="M135" s="156" t="str">
        <f>IF('新羽地域の年表 '!H135="","","港北区制"&amp;SUBSTITUTE('新羽地域の年表 '!H135,CHAR(10),"&lt;br&gt;")&amp;"周年")</f>
        <v/>
      </c>
      <c r="N135" s="75" t="str">
        <f>IF('新羽地域の年表 '!$H135="","","&lt;br&gt;")</f>
        <v/>
      </c>
      <c r="O135" s="156" t="str">
        <f>IF('新羽地域の年表 '!I135="","","新羽町連合町内会（"&amp;SUBSTITUTE('新羽地域の年表 '!I135,CHAR(10),"&lt;br&gt;")&amp;"周年）&lt;br&gt;　連合町内会長："&amp;SUBSTITUTE('新羽地域の年表 '!J135,CHAR(10),"&lt;br&gt;"))</f>
        <v/>
      </c>
      <c r="P135" s="75" t="str">
        <f>IF('新羽地域の年表 '!$J135="","","&lt;br&gt;")</f>
        <v/>
      </c>
      <c r="Q135" s="156" t="str">
        <f>IF('新羽地域の年表 '!K135="","","第"&amp;SUBSTITUTE('新羽地域の年表 '!K135,CHAR(10),"&lt;br&gt;")&amp;"回新羽地区健民祭&lt;br&gt;　実行委員長:"&amp;SUBSTITUTE('新羽地域の年表 '!L135,CHAR(10),"&lt;br&gt;"))</f>
        <v/>
      </c>
      <c r="R135" s="75" t="str">
        <f>IF('新羽地域の年表 '!$L135="","","&lt;br&gt;　優勝：")</f>
        <v/>
      </c>
      <c r="S135" s="156" t="str">
        <f>SUBSTITUTE('新羽地域の年表 '!M135,CHAR(10),"&lt;br&gt;")</f>
        <v/>
      </c>
      <c r="T135" s="75" t="str">
        <f>IF('新羽地域の年表 '!$M135="","","&lt;br&gt;")</f>
        <v/>
      </c>
      <c r="U135" s="156" t="str">
        <f>IF('新羽地域の年表 '!N135="","","第"&amp;SUBSTITUTE('新羽地域の年表 '!N135,CHAR(10),"&lt;br&gt;")&amp;"回新羽サマーフェスティバル&lt;br&gt;　実行委員長："&amp;SUBSTITUTE('新羽地域の年表 '!O135,CHAR(10),"&lt;br&gt;"))</f>
        <v/>
      </c>
      <c r="V135" s="75" t="str">
        <f>IF('新羽地域の年表 '!$O135="","","&lt;br&gt;")</f>
        <v/>
      </c>
      <c r="W135" s="156" t="str">
        <f>IF('新羽地域の年表 '!P135="","",SUBSTITUTE('新羽地域の年表 '!P135,CHAR(10),"&lt;br&gt;"))</f>
        <v/>
      </c>
      <c r="X135" s="75" t="str">
        <f>IF('新羽地域の年表 '!$A135="","","&lt;/font&gt;&lt;/td&gt;&lt;/tr&gt;")</f>
        <v>&lt;/font&gt;&lt;/td&gt;&lt;/tr&gt;</v>
      </c>
      <c r="Y135" s="156"/>
      <c r="AA135" s="158"/>
      <c r="AB135" s="75" t="str">
        <f t="shared" si="3"/>
        <v>&lt;tr&gt;&lt;td valign="top"&gt;1875年&lt;br&gt;&lt;font size="-1"&gt;明治8年&lt;/font&gt;&lt;/td&gt;&lt;td valign="top"&gt;&lt;font size="-1"&gt;英仏の軍隊が、山手居留地から撤退する&lt;/font&gt;&lt;/td&gt;&lt;td nowrap valign="top"&gt;&lt;font size="-1"&gt;横浜開港16周年&lt;br&gt;&lt;/font&gt;&lt;/td&gt;&lt;/tr&gt;</v>
      </c>
    </row>
    <row r="136" spans="2:28">
      <c r="B136" s="157"/>
      <c r="D136" s="75" t="str">
        <f>IF('新羽地域の年表 '!$A136="","","&lt;tr&gt;&lt;td valign="&amp;D$2&amp;"top"&amp;D$2&amp;"&gt;")</f>
        <v>&lt;tr&gt;&lt;td valign="top"&gt;</v>
      </c>
      <c r="E136" s="159" t="str">
        <f>IF('新羽地域の年表 '!A136="","",'新羽地域の年表 '!A136&amp;"年&lt;br&gt;&lt;font size="&amp;E$2&amp;"-1"&amp;E$2&amp;"&gt;"&amp;('新羽地域の年表 '!B136&amp;'新羽地域の年表 '!C136&amp;'新羽地域の年表 '!D136))</f>
        <v>1876年&lt;br&gt;&lt;font size="-1"&gt;明治9年</v>
      </c>
      <c r="F136" s="75" t="str">
        <f>IF('新羽地域の年表 '!$A136="","","&lt;/font&gt;&lt;/td&gt;&lt;td valign="&amp;F$2&amp;"top"&amp;F$2&amp;"&gt;&lt;font size="&amp;F$2&amp;"-1"&amp;F$2&amp;"&gt;")</f>
        <v>&lt;/font&gt;&lt;/td&gt;&lt;td valign="top"&gt;&lt;font size="-1"&gt;</v>
      </c>
      <c r="G136" s="156" t="str">
        <f>SUBSTITUTE('新羽地域の年表 '!E136,CHAR(10),"&lt;br&gt;")</f>
        <v>彼我公園（現横浜公園）開設</v>
      </c>
      <c r="H136" s="75" t="str">
        <f>IF('新羽地域の年表 '!$A136="","","&lt;/font&gt;&lt;/td&gt;&lt;td nowrap valign="&amp;H$2&amp;"top"&amp;H$2&amp;"&gt;&lt;font size="&amp;F$2&amp;"-1"&amp;F$2&amp;"&gt;")</f>
        <v>&lt;/font&gt;&lt;/td&gt;&lt;td nowrap valign="top"&gt;&lt;font size="-1"&gt;</v>
      </c>
      <c r="I136" s="156" t="str">
        <f>IF('新羽地域の年表 '!F136="","","横浜開港"&amp;SUBSTITUTE('新羽地域の年表 '!F136,CHAR(10),"&lt;br&gt;")&amp;"周年")</f>
        <v>横浜開港17周年</v>
      </c>
      <c r="J136" s="75" t="str">
        <f>IF('新羽地域の年表 '!$F136="","","&lt;br&gt;")</f>
        <v>&lt;br&gt;</v>
      </c>
      <c r="K136" s="156" t="str">
        <f>IF('新羽地域の年表 '!G136="","","横浜市政"&amp;SUBSTITUTE('新羽地域の年表 '!G136,CHAR(10),"&lt;br&gt;")&amp;"周年")</f>
        <v/>
      </c>
      <c r="L136" s="75" t="str">
        <f>IF('新羽地域の年表 '!$G136="","","&lt;br&gt;")</f>
        <v/>
      </c>
      <c r="M136" s="156" t="str">
        <f>IF('新羽地域の年表 '!H136="","","港北区制"&amp;SUBSTITUTE('新羽地域の年表 '!H136,CHAR(10),"&lt;br&gt;")&amp;"周年")</f>
        <v/>
      </c>
      <c r="N136" s="75" t="str">
        <f>IF('新羽地域の年表 '!$H136="","","&lt;br&gt;")</f>
        <v/>
      </c>
      <c r="O136" s="156" t="str">
        <f>IF('新羽地域の年表 '!I136="","","新羽町連合町内会（"&amp;SUBSTITUTE('新羽地域の年表 '!I136,CHAR(10),"&lt;br&gt;")&amp;"周年）&lt;br&gt;　連合町内会長："&amp;SUBSTITUTE('新羽地域の年表 '!J136,CHAR(10),"&lt;br&gt;"))</f>
        <v/>
      </c>
      <c r="P136" s="75" t="str">
        <f>IF('新羽地域の年表 '!$J136="","","&lt;br&gt;")</f>
        <v/>
      </c>
      <c r="Q136" s="156" t="str">
        <f>IF('新羽地域の年表 '!K136="","","第"&amp;SUBSTITUTE('新羽地域の年表 '!K136,CHAR(10),"&lt;br&gt;")&amp;"回新羽地区健民祭&lt;br&gt;　実行委員長:"&amp;SUBSTITUTE('新羽地域の年表 '!L136,CHAR(10),"&lt;br&gt;"))</f>
        <v/>
      </c>
      <c r="R136" s="75" t="str">
        <f>IF('新羽地域の年表 '!$L136="","","&lt;br&gt;　優勝：")</f>
        <v/>
      </c>
      <c r="S136" s="156" t="str">
        <f>SUBSTITUTE('新羽地域の年表 '!M136,CHAR(10),"&lt;br&gt;")</f>
        <v/>
      </c>
      <c r="T136" s="75" t="str">
        <f>IF('新羽地域の年表 '!$M136="","","&lt;br&gt;")</f>
        <v/>
      </c>
      <c r="U136" s="156" t="str">
        <f>IF('新羽地域の年表 '!N136="","","第"&amp;SUBSTITUTE('新羽地域の年表 '!N136,CHAR(10),"&lt;br&gt;")&amp;"回新羽サマーフェスティバル&lt;br&gt;　実行委員長："&amp;SUBSTITUTE('新羽地域の年表 '!O136,CHAR(10),"&lt;br&gt;"))</f>
        <v/>
      </c>
      <c r="V136" s="75" t="str">
        <f>IF('新羽地域の年表 '!$O136="","","&lt;br&gt;")</f>
        <v/>
      </c>
      <c r="W136" s="156" t="str">
        <f>IF('新羽地域の年表 '!P136="","",SUBSTITUTE('新羽地域の年表 '!P136,CHAR(10),"&lt;br&gt;"))</f>
        <v/>
      </c>
      <c r="X136" s="75" t="str">
        <f>IF('新羽地域の年表 '!$A136="","","&lt;/font&gt;&lt;/td&gt;&lt;/tr&gt;")</f>
        <v>&lt;/font&gt;&lt;/td&gt;&lt;/tr&gt;</v>
      </c>
      <c r="Y136" s="156"/>
      <c r="AA136" s="158"/>
      <c r="AB136" s="75" t="str">
        <f t="shared" si="3"/>
        <v>&lt;tr&gt;&lt;td valign="top"&gt;1876年&lt;br&gt;&lt;font size="-1"&gt;明治9年&lt;/font&gt;&lt;/td&gt;&lt;td valign="top"&gt;&lt;font size="-1"&gt;彼我公園（現横浜公園）開設&lt;/font&gt;&lt;/td&gt;&lt;td nowrap valign="top"&gt;&lt;font size="-1"&gt;横浜開港17周年&lt;br&gt;&lt;/font&gt;&lt;/td&gt;&lt;/tr&gt;</v>
      </c>
    </row>
    <row r="137" spans="2:28" ht="40.5">
      <c r="B137" s="157"/>
      <c r="D137" s="75" t="str">
        <f>IF('新羽地域の年表 '!$A137="","","&lt;tr&gt;&lt;td valign="&amp;D$2&amp;"top"&amp;D$2&amp;"&gt;")</f>
        <v>&lt;tr&gt;&lt;td valign="top"&gt;</v>
      </c>
      <c r="E137" s="159" t="str">
        <f>IF('新羽地域の年表 '!A137="","",'新羽地域の年表 '!A137&amp;"年&lt;br&gt;&lt;font size="&amp;E$2&amp;"-1"&amp;E$2&amp;"&gt;"&amp;('新羽地域の年表 '!B137&amp;'新羽地域の年表 '!C137&amp;'新羽地域の年表 '!D137))</f>
        <v>1877年&lt;br&gt;&lt;font size="-1"&gt;明治10年</v>
      </c>
      <c r="F137" s="75" t="str">
        <f>IF('新羽地域の年表 '!$A137="","","&lt;/font&gt;&lt;/td&gt;&lt;td valign="&amp;F$2&amp;"top"&amp;F$2&amp;"&gt;&lt;font size="&amp;F$2&amp;"-1"&amp;F$2&amp;"&gt;")</f>
        <v>&lt;/font&gt;&lt;/td&gt;&lt;td valign="top"&gt;&lt;font size="-1"&gt;</v>
      </c>
      <c r="G137" s="156" t="str">
        <f>SUBSTITUTE('新羽地域の年表 '!E137,CHAR(10),"&lt;br&gt;")</f>
        <v>9月初め横浜にコレラが侵入。西南戦争後の帰還兵の中にコレラ患者がいたことで流行拡大（患者13,816人、死者は8,027人）</v>
      </c>
      <c r="H137" s="75" t="str">
        <f>IF('新羽地域の年表 '!$A137="","","&lt;/font&gt;&lt;/td&gt;&lt;td nowrap valign="&amp;H$2&amp;"top"&amp;H$2&amp;"&gt;&lt;font size="&amp;F$2&amp;"-1"&amp;F$2&amp;"&gt;")</f>
        <v>&lt;/font&gt;&lt;/td&gt;&lt;td nowrap valign="top"&gt;&lt;font size="-1"&gt;</v>
      </c>
      <c r="I137" s="156" t="str">
        <f>IF('新羽地域の年表 '!F137="","","横浜開港"&amp;SUBSTITUTE('新羽地域の年表 '!F137,CHAR(10),"&lt;br&gt;")&amp;"周年")</f>
        <v>横浜開港18周年</v>
      </c>
      <c r="J137" s="75" t="str">
        <f>IF('新羽地域の年表 '!$F137="","","&lt;br&gt;")</f>
        <v>&lt;br&gt;</v>
      </c>
      <c r="K137" s="156" t="str">
        <f>IF('新羽地域の年表 '!G137="","","横浜市政"&amp;SUBSTITUTE('新羽地域の年表 '!G137,CHAR(10),"&lt;br&gt;")&amp;"周年")</f>
        <v/>
      </c>
      <c r="L137" s="75" t="str">
        <f>IF('新羽地域の年表 '!$G137="","","&lt;br&gt;")</f>
        <v/>
      </c>
      <c r="M137" s="156" t="str">
        <f>IF('新羽地域の年表 '!H137="","","港北区制"&amp;SUBSTITUTE('新羽地域の年表 '!H137,CHAR(10),"&lt;br&gt;")&amp;"周年")</f>
        <v/>
      </c>
      <c r="N137" s="75" t="str">
        <f>IF('新羽地域の年表 '!$H137="","","&lt;br&gt;")</f>
        <v/>
      </c>
      <c r="O137" s="156" t="str">
        <f>IF('新羽地域の年表 '!I137="","","新羽町連合町内会（"&amp;SUBSTITUTE('新羽地域の年表 '!I137,CHAR(10),"&lt;br&gt;")&amp;"周年）&lt;br&gt;　連合町内会長："&amp;SUBSTITUTE('新羽地域の年表 '!J137,CHAR(10),"&lt;br&gt;"))</f>
        <v/>
      </c>
      <c r="P137" s="75" t="str">
        <f>IF('新羽地域の年表 '!$J137="","","&lt;br&gt;")</f>
        <v/>
      </c>
      <c r="Q137" s="156" t="str">
        <f>IF('新羽地域の年表 '!K137="","","第"&amp;SUBSTITUTE('新羽地域の年表 '!K137,CHAR(10),"&lt;br&gt;")&amp;"回新羽地区健民祭&lt;br&gt;　実行委員長:"&amp;SUBSTITUTE('新羽地域の年表 '!L137,CHAR(10),"&lt;br&gt;"))</f>
        <v/>
      </c>
      <c r="R137" s="75" t="str">
        <f>IF('新羽地域の年表 '!$L137="","","&lt;br&gt;　優勝：")</f>
        <v/>
      </c>
      <c r="S137" s="156" t="str">
        <f>SUBSTITUTE('新羽地域の年表 '!M137,CHAR(10),"&lt;br&gt;")</f>
        <v/>
      </c>
      <c r="T137" s="75" t="str">
        <f>IF('新羽地域の年表 '!$M137="","","&lt;br&gt;")</f>
        <v/>
      </c>
      <c r="U137" s="156" t="str">
        <f>IF('新羽地域の年表 '!N137="","","第"&amp;SUBSTITUTE('新羽地域の年表 '!N137,CHAR(10),"&lt;br&gt;")&amp;"回新羽サマーフェスティバル&lt;br&gt;　実行委員長："&amp;SUBSTITUTE('新羽地域の年表 '!O137,CHAR(10),"&lt;br&gt;"))</f>
        <v/>
      </c>
      <c r="V137" s="75" t="str">
        <f>IF('新羽地域の年表 '!$O137="","","&lt;br&gt;")</f>
        <v/>
      </c>
      <c r="W137" s="156" t="str">
        <f>IF('新羽地域の年表 '!P137="","",SUBSTITUTE('新羽地域の年表 '!P137,CHAR(10),"&lt;br&gt;"))</f>
        <v/>
      </c>
      <c r="X137" s="75" t="str">
        <f>IF('新羽地域の年表 '!$A137="","","&lt;/font&gt;&lt;/td&gt;&lt;/tr&gt;")</f>
        <v>&lt;/font&gt;&lt;/td&gt;&lt;/tr&gt;</v>
      </c>
      <c r="Y137" s="156"/>
      <c r="AA137" s="158"/>
      <c r="AB137" s="75" t="str">
        <f t="shared" si="3"/>
        <v>&lt;tr&gt;&lt;td valign="top"&gt;1877年&lt;br&gt;&lt;font size="-1"&gt;明治10年&lt;/font&gt;&lt;/td&gt;&lt;td valign="top"&gt;&lt;font size="-1"&gt;9月初め横浜にコレラが侵入。西南戦争後の帰還兵の中にコレラ患者がいたことで流行拡大（患者13,816人、死者は8,027人）&lt;/font&gt;&lt;/td&gt;&lt;td nowrap valign="top"&gt;&lt;font size="-1"&gt;横浜開港18周年&lt;br&gt;&lt;/font&gt;&lt;/td&gt;&lt;/tr&gt;</v>
      </c>
    </row>
    <row r="138" spans="2:28" ht="54">
      <c r="B138" s="157"/>
      <c r="D138" s="75" t="str">
        <f>IF('新羽地域の年表 '!$A138="","","&lt;tr&gt;&lt;td valign="&amp;D$2&amp;"top"&amp;D$2&amp;"&gt;")</f>
        <v>&lt;tr&gt;&lt;td valign="top"&gt;</v>
      </c>
      <c r="E138" s="159" t="str">
        <f>IF('新羽地域の年表 '!A138="","",'新羽地域の年表 '!A138&amp;"年&lt;br&gt;&lt;font size="&amp;E$2&amp;"-1"&amp;E$2&amp;"&gt;"&amp;('新羽地域の年表 '!B138&amp;'新羽地域の年表 '!C138&amp;'新羽地域の年表 '!D138))</f>
        <v>1878年&lt;br&gt;&lt;font size="-1"&gt;明治11年</v>
      </c>
      <c r="F138" s="75" t="str">
        <f>IF('新羽地域の年表 '!$A138="","","&lt;/font&gt;&lt;/td&gt;&lt;td valign="&amp;F$2&amp;"top"&amp;F$2&amp;"&gt;&lt;font size="&amp;F$2&amp;"-1"&amp;F$2&amp;"&gt;")</f>
        <v>&lt;/font&gt;&lt;/td&gt;&lt;td valign="top"&gt;&lt;font size="-1"&gt;</v>
      </c>
      <c r="G138" s="156" t="str">
        <f>SUBSTITUTE('新羽地域の年表 '!E138,CHAR(10),"&lt;br&gt;")</f>
        <v>11月18日、郡区町村編制法を公布する。第一大区は久良岐郡から独立して横浜区となり、横浜区長が管轄する。&lt;br&gt;長崎から広がったコレラが全国に流行したことから、横浜と神戸の二港に消毒所を設置</v>
      </c>
      <c r="H138" s="75" t="str">
        <f>IF('新羽地域の年表 '!$A138="","","&lt;/font&gt;&lt;/td&gt;&lt;td nowrap valign="&amp;H$2&amp;"top"&amp;H$2&amp;"&gt;&lt;font size="&amp;F$2&amp;"-1"&amp;F$2&amp;"&gt;")</f>
        <v>&lt;/font&gt;&lt;/td&gt;&lt;td nowrap valign="top"&gt;&lt;font size="-1"&gt;</v>
      </c>
      <c r="I138" s="156" t="str">
        <f>IF('新羽地域の年表 '!F138="","","横浜開港"&amp;SUBSTITUTE('新羽地域の年表 '!F138,CHAR(10),"&lt;br&gt;")&amp;"周年")</f>
        <v>横浜開港19周年</v>
      </c>
      <c r="J138" s="75" t="str">
        <f>IF('新羽地域の年表 '!$F138="","","&lt;br&gt;")</f>
        <v>&lt;br&gt;</v>
      </c>
      <c r="K138" s="156" t="str">
        <f>IF('新羽地域の年表 '!G138="","","横浜市政"&amp;SUBSTITUTE('新羽地域の年表 '!G138,CHAR(10),"&lt;br&gt;")&amp;"周年")</f>
        <v/>
      </c>
      <c r="L138" s="75" t="str">
        <f>IF('新羽地域の年表 '!$G138="","","&lt;br&gt;")</f>
        <v/>
      </c>
      <c r="M138" s="156" t="str">
        <f>IF('新羽地域の年表 '!H138="","","港北区制"&amp;SUBSTITUTE('新羽地域の年表 '!H138,CHAR(10),"&lt;br&gt;")&amp;"周年")</f>
        <v/>
      </c>
      <c r="N138" s="75" t="str">
        <f>IF('新羽地域の年表 '!$H138="","","&lt;br&gt;")</f>
        <v/>
      </c>
      <c r="O138" s="156" t="str">
        <f>IF('新羽地域の年表 '!I138="","","新羽町連合町内会（"&amp;SUBSTITUTE('新羽地域の年表 '!I138,CHAR(10),"&lt;br&gt;")&amp;"周年）&lt;br&gt;　連合町内会長："&amp;SUBSTITUTE('新羽地域の年表 '!J138,CHAR(10),"&lt;br&gt;"))</f>
        <v/>
      </c>
      <c r="P138" s="75" t="str">
        <f>IF('新羽地域の年表 '!$J138="","","&lt;br&gt;")</f>
        <v/>
      </c>
      <c r="Q138" s="156" t="str">
        <f>IF('新羽地域の年表 '!K138="","","第"&amp;SUBSTITUTE('新羽地域の年表 '!K138,CHAR(10),"&lt;br&gt;")&amp;"回新羽地区健民祭&lt;br&gt;　実行委員長:"&amp;SUBSTITUTE('新羽地域の年表 '!L138,CHAR(10),"&lt;br&gt;"))</f>
        <v/>
      </c>
      <c r="R138" s="75" t="str">
        <f>IF('新羽地域の年表 '!$L138="","","&lt;br&gt;　優勝：")</f>
        <v/>
      </c>
      <c r="S138" s="156" t="str">
        <f>SUBSTITUTE('新羽地域の年表 '!M138,CHAR(10),"&lt;br&gt;")</f>
        <v/>
      </c>
      <c r="T138" s="75" t="str">
        <f>IF('新羽地域の年表 '!$M138="","","&lt;br&gt;")</f>
        <v/>
      </c>
      <c r="U138" s="156" t="str">
        <f>IF('新羽地域の年表 '!N138="","","第"&amp;SUBSTITUTE('新羽地域の年表 '!N138,CHAR(10),"&lt;br&gt;")&amp;"回新羽サマーフェスティバル&lt;br&gt;　実行委員長："&amp;SUBSTITUTE('新羽地域の年表 '!O138,CHAR(10),"&lt;br&gt;"))</f>
        <v/>
      </c>
      <c r="V138" s="75" t="str">
        <f>IF('新羽地域の年表 '!$O138="","","&lt;br&gt;")</f>
        <v/>
      </c>
      <c r="W138" s="156" t="str">
        <f>IF('新羽地域の年表 '!P138="","",SUBSTITUTE('新羽地域の年表 '!P138,CHAR(10),"&lt;br&gt;"))</f>
        <v/>
      </c>
      <c r="X138" s="75" t="str">
        <f>IF('新羽地域の年表 '!$A138="","","&lt;/font&gt;&lt;/td&gt;&lt;/tr&gt;")</f>
        <v>&lt;/font&gt;&lt;/td&gt;&lt;/tr&gt;</v>
      </c>
      <c r="Y138" s="156"/>
      <c r="AA138" s="158"/>
      <c r="AB138" s="75" t="str">
        <f t="shared" si="3"/>
        <v>&lt;tr&gt;&lt;td valign="top"&gt;1878年&lt;br&gt;&lt;font size="-1"&gt;明治11年&lt;/font&gt;&lt;/td&gt;&lt;td valign="top"&gt;&lt;font size="-1"&gt;11月18日、郡区町村編制法を公布する。第一大区は久良岐郡から独立して横浜区となり、横浜区長が管轄する。&lt;br&gt;長崎から広がったコレラが全国に流行したことから、横浜と神戸の二港に消毒所を設置&lt;/font&gt;&lt;/td&gt;&lt;td nowrap valign="top"&gt;&lt;font size="-1"&gt;横浜開港19周年&lt;br&gt;&lt;/font&gt;&lt;/td&gt;&lt;/tr&gt;</v>
      </c>
    </row>
    <row r="139" spans="2:28">
      <c r="B139" s="157"/>
      <c r="D139" s="75" t="str">
        <f>IF('新羽地域の年表 '!$A139="","","&lt;tr&gt;&lt;td valign="&amp;D$2&amp;"top"&amp;D$2&amp;"&gt;")</f>
        <v>&lt;tr&gt;&lt;td valign="top"&gt;</v>
      </c>
      <c r="E139" s="159" t="str">
        <f>IF('新羽地域の年表 '!A139="","",'新羽地域の年表 '!A139&amp;"年&lt;br&gt;&lt;font size="&amp;E$2&amp;"-1"&amp;E$2&amp;"&gt;"&amp;('新羽地域の年表 '!B139&amp;'新羽地域の年表 '!C139&amp;'新羽地域の年表 '!D139))</f>
        <v>1879年&lt;br&gt;&lt;font size="-1"&gt;明治12年</v>
      </c>
      <c r="F139" s="75" t="str">
        <f>IF('新羽地域の年表 '!$A139="","","&lt;/font&gt;&lt;/td&gt;&lt;td valign="&amp;F$2&amp;"top"&amp;F$2&amp;"&gt;&lt;font size="&amp;F$2&amp;"-1"&amp;F$2&amp;"&gt;")</f>
        <v>&lt;/font&gt;&lt;/td&gt;&lt;td valign="top"&gt;&lt;font size="-1"&gt;</v>
      </c>
      <c r="G139" s="156" t="str">
        <f>SUBSTITUTE('新羽地域の年表 '!E139,CHAR(10),"&lt;br&gt;")</f>
        <v>教育令</v>
      </c>
      <c r="H139" s="75" t="str">
        <f>IF('新羽地域の年表 '!$A139="","","&lt;/font&gt;&lt;/td&gt;&lt;td nowrap valign="&amp;H$2&amp;"top"&amp;H$2&amp;"&gt;&lt;font size="&amp;F$2&amp;"-1"&amp;F$2&amp;"&gt;")</f>
        <v>&lt;/font&gt;&lt;/td&gt;&lt;td nowrap valign="top"&gt;&lt;font size="-1"&gt;</v>
      </c>
      <c r="I139" s="156" t="str">
        <f>IF('新羽地域の年表 '!F139="","","横浜開港"&amp;SUBSTITUTE('新羽地域の年表 '!F139,CHAR(10),"&lt;br&gt;")&amp;"周年")</f>
        <v>横浜開港20周年</v>
      </c>
      <c r="J139" s="75" t="str">
        <f>IF('新羽地域の年表 '!$F139="","","&lt;br&gt;")</f>
        <v>&lt;br&gt;</v>
      </c>
      <c r="K139" s="156" t="str">
        <f>IF('新羽地域の年表 '!G139="","","横浜市政"&amp;SUBSTITUTE('新羽地域の年表 '!G139,CHAR(10),"&lt;br&gt;")&amp;"周年")</f>
        <v/>
      </c>
      <c r="L139" s="75" t="str">
        <f>IF('新羽地域の年表 '!$G139="","","&lt;br&gt;")</f>
        <v/>
      </c>
      <c r="M139" s="156" t="str">
        <f>IF('新羽地域の年表 '!H139="","","港北区制"&amp;SUBSTITUTE('新羽地域の年表 '!H139,CHAR(10),"&lt;br&gt;")&amp;"周年")</f>
        <v/>
      </c>
      <c r="N139" s="75" t="str">
        <f>IF('新羽地域の年表 '!$H139="","","&lt;br&gt;")</f>
        <v/>
      </c>
      <c r="O139" s="156" t="str">
        <f>IF('新羽地域の年表 '!I139="","","新羽町連合町内会（"&amp;SUBSTITUTE('新羽地域の年表 '!I139,CHAR(10),"&lt;br&gt;")&amp;"周年）&lt;br&gt;　連合町内会長："&amp;SUBSTITUTE('新羽地域の年表 '!J139,CHAR(10),"&lt;br&gt;"))</f>
        <v/>
      </c>
      <c r="P139" s="75" t="str">
        <f>IF('新羽地域の年表 '!$J139="","","&lt;br&gt;")</f>
        <v/>
      </c>
      <c r="Q139" s="156" t="str">
        <f>IF('新羽地域の年表 '!K139="","","第"&amp;SUBSTITUTE('新羽地域の年表 '!K139,CHAR(10),"&lt;br&gt;")&amp;"回新羽地区健民祭&lt;br&gt;　実行委員長:"&amp;SUBSTITUTE('新羽地域の年表 '!L139,CHAR(10),"&lt;br&gt;"))</f>
        <v/>
      </c>
      <c r="R139" s="75" t="str">
        <f>IF('新羽地域の年表 '!$L139="","","&lt;br&gt;　優勝：")</f>
        <v/>
      </c>
      <c r="S139" s="156" t="str">
        <f>SUBSTITUTE('新羽地域の年表 '!M139,CHAR(10),"&lt;br&gt;")</f>
        <v/>
      </c>
      <c r="T139" s="75" t="str">
        <f>IF('新羽地域の年表 '!$M139="","","&lt;br&gt;")</f>
        <v/>
      </c>
      <c r="U139" s="156" t="str">
        <f>IF('新羽地域の年表 '!N139="","","第"&amp;SUBSTITUTE('新羽地域の年表 '!N139,CHAR(10),"&lt;br&gt;")&amp;"回新羽サマーフェスティバル&lt;br&gt;　実行委員長："&amp;SUBSTITUTE('新羽地域の年表 '!O139,CHAR(10),"&lt;br&gt;"))</f>
        <v/>
      </c>
      <c r="V139" s="75" t="str">
        <f>IF('新羽地域の年表 '!$O139="","","&lt;br&gt;")</f>
        <v/>
      </c>
      <c r="W139" s="156" t="str">
        <f>IF('新羽地域の年表 '!P139="","",SUBSTITUTE('新羽地域の年表 '!P139,CHAR(10),"&lt;br&gt;"))</f>
        <v/>
      </c>
      <c r="X139" s="75" t="str">
        <f>IF('新羽地域の年表 '!$A139="","","&lt;/font&gt;&lt;/td&gt;&lt;/tr&gt;")</f>
        <v>&lt;/font&gt;&lt;/td&gt;&lt;/tr&gt;</v>
      </c>
      <c r="Y139" s="156"/>
      <c r="AA139" s="158"/>
      <c r="AB139" s="75" t="str">
        <f t="shared" ref="AB139:AB202" si="4">C139&amp;D139&amp;E139&amp;F139&amp;G139&amp;H139&amp;I139&amp;J139&amp;K139&amp;L139&amp;M139&amp;N139&amp;O139&amp;P139&amp;Q139&amp;R139&amp;S139&amp;T139&amp;U139&amp;V139&amp;W139&amp;X139&amp;Y139&amp;Z139</f>
        <v>&lt;tr&gt;&lt;td valign="top"&gt;1879年&lt;br&gt;&lt;font size="-1"&gt;明治12年&lt;/font&gt;&lt;/td&gt;&lt;td valign="top"&gt;&lt;font size="-1"&gt;教育令&lt;/font&gt;&lt;/td&gt;&lt;td nowrap valign="top"&gt;&lt;font size="-1"&gt;横浜開港20周年&lt;br&gt;&lt;/font&gt;&lt;/td&gt;&lt;/tr&gt;</v>
      </c>
    </row>
    <row r="140" spans="2:28" ht="40.5">
      <c r="B140" s="157"/>
      <c r="D140" s="75" t="str">
        <f>IF('新羽地域の年表 '!$A140="","","&lt;tr&gt;&lt;td valign="&amp;D$2&amp;"top"&amp;D$2&amp;"&gt;")</f>
        <v>&lt;tr&gt;&lt;td valign="top"&gt;</v>
      </c>
      <c r="E140" s="159" t="str">
        <f>IF('新羽地域の年表 '!A140="","",'新羽地域の年表 '!A140&amp;"年&lt;br&gt;&lt;font size="&amp;E$2&amp;"-1"&amp;E$2&amp;"&gt;"&amp;('新羽地域の年表 '!B140&amp;'新羽地域の年表 '!C140&amp;'新羽地域の年表 '!D140))</f>
        <v>1880年&lt;br&gt;&lt;font size="-1"&gt;明治13年</v>
      </c>
      <c r="F140" s="75" t="str">
        <f>IF('新羽地域の年表 '!$A140="","","&lt;/font&gt;&lt;/td&gt;&lt;td valign="&amp;F$2&amp;"top"&amp;F$2&amp;"&gt;&lt;font size="&amp;F$2&amp;"-1"&amp;F$2&amp;"&gt;")</f>
        <v>&lt;/font&gt;&lt;/td&gt;&lt;td valign="top"&gt;&lt;font size="-1"&gt;</v>
      </c>
      <c r="G140" s="156" t="str">
        <f>SUBSTITUTE('新羽地域の年表 '!E140,CHAR(10),"&lt;br&gt;")</f>
        <v>教育令により、初等科３年、中等科３年、高等科２年となる。&lt;br&gt;教科は、修身、読書、習字、算術、地理、唱歌、体操。</v>
      </c>
      <c r="H140" s="75" t="str">
        <f>IF('新羽地域の年表 '!$A140="","","&lt;/font&gt;&lt;/td&gt;&lt;td nowrap valign="&amp;H$2&amp;"top"&amp;H$2&amp;"&gt;&lt;font size="&amp;F$2&amp;"-1"&amp;F$2&amp;"&gt;")</f>
        <v>&lt;/font&gt;&lt;/td&gt;&lt;td nowrap valign="top"&gt;&lt;font size="-1"&gt;</v>
      </c>
      <c r="I140" s="156" t="str">
        <f>IF('新羽地域の年表 '!F140="","","横浜開港"&amp;SUBSTITUTE('新羽地域の年表 '!F140,CHAR(10),"&lt;br&gt;")&amp;"周年")</f>
        <v>横浜開港21周年</v>
      </c>
      <c r="J140" s="75" t="str">
        <f>IF('新羽地域の年表 '!$F140="","","&lt;br&gt;")</f>
        <v>&lt;br&gt;</v>
      </c>
      <c r="K140" s="156" t="str">
        <f>IF('新羽地域の年表 '!G140="","","横浜市政"&amp;SUBSTITUTE('新羽地域の年表 '!G140,CHAR(10),"&lt;br&gt;")&amp;"周年")</f>
        <v/>
      </c>
      <c r="L140" s="75" t="str">
        <f>IF('新羽地域の年表 '!$G140="","","&lt;br&gt;")</f>
        <v/>
      </c>
      <c r="M140" s="156" t="str">
        <f>IF('新羽地域の年表 '!H140="","","港北区制"&amp;SUBSTITUTE('新羽地域の年表 '!H140,CHAR(10),"&lt;br&gt;")&amp;"周年")</f>
        <v/>
      </c>
      <c r="N140" s="75" t="str">
        <f>IF('新羽地域の年表 '!$H140="","","&lt;br&gt;")</f>
        <v/>
      </c>
      <c r="O140" s="156" t="str">
        <f>IF('新羽地域の年表 '!I140="","","新羽町連合町内会（"&amp;SUBSTITUTE('新羽地域の年表 '!I140,CHAR(10),"&lt;br&gt;")&amp;"周年）&lt;br&gt;　連合町内会長："&amp;SUBSTITUTE('新羽地域の年表 '!J140,CHAR(10),"&lt;br&gt;"))</f>
        <v/>
      </c>
      <c r="P140" s="75" t="str">
        <f>IF('新羽地域の年表 '!$J140="","","&lt;br&gt;")</f>
        <v/>
      </c>
      <c r="Q140" s="156" t="str">
        <f>IF('新羽地域の年表 '!K140="","","第"&amp;SUBSTITUTE('新羽地域の年表 '!K140,CHAR(10),"&lt;br&gt;")&amp;"回新羽地区健民祭&lt;br&gt;　実行委員長:"&amp;SUBSTITUTE('新羽地域の年表 '!L140,CHAR(10),"&lt;br&gt;"))</f>
        <v/>
      </c>
      <c r="R140" s="75" t="str">
        <f>IF('新羽地域の年表 '!$L140="","","&lt;br&gt;　優勝：")</f>
        <v/>
      </c>
      <c r="S140" s="156" t="str">
        <f>SUBSTITUTE('新羽地域の年表 '!M140,CHAR(10),"&lt;br&gt;")</f>
        <v/>
      </c>
      <c r="T140" s="75" t="str">
        <f>IF('新羽地域の年表 '!$M140="","","&lt;br&gt;")</f>
        <v/>
      </c>
      <c r="U140" s="156" t="str">
        <f>IF('新羽地域の年表 '!N140="","","第"&amp;SUBSTITUTE('新羽地域の年表 '!N140,CHAR(10),"&lt;br&gt;")&amp;"回新羽サマーフェスティバル&lt;br&gt;　実行委員長："&amp;SUBSTITUTE('新羽地域の年表 '!O140,CHAR(10),"&lt;br&gt;"))</f>
        <v/>
      </c>
      <c r="V140" s="75" t="str">
        <f>IF('新羽地域の年表 '!$O140="","","&lt;br&gt;")</f>
        <v/>
      </c>
      <c r="W140" s="156" t="str">
        <f>IF('新羽地域の年表 '!P140="","",SUBSTITUTE('新羽地域の年表 '!P140,CHAR(10),"&lt;br&gt;"))</f>
        <v/>
      </c>
      <c r="X140" s="75" t="str">
        <f>IF('新羽地域の年表 '!$A140="","","&lt;/font&gt;&lt;/td&gt;&lt;/tr&gt;")</f>
        <v>&lt;/font&gt;&lt;/td&gt;&lt;/tr&gt;</v>
      </c>
      <c r="Y140" s="156"/>
      <c r="AA140" s="158"/>
      <c r="AB140" s="75" t="str">
        <f t="shared" si="4"/>
        <v>&lt;tr&gt;&lt;td valign="top"&gt;1880年&lt;br&gt;&lt;font size="-1"&gt;明治13年&lt;/font&gt;&lt;/td&gt;&lt;td valign="top"&gt;&lt;font size="-1"&gt;教育令により、初等科３年、中等科３年、高等科２年となる。&lt;br&gt;教科は、修身、読書、習字、算術、地理、唱歌、体操。&lt;/font&gt;&lt;/td&gt;&lt;td nowrap valign="top"&gt;&lt;font size="-1"&gt;横浜開港21周年&lt;br&gt;&lt;/font&gt;&lt;/td&gt;&lt;/tr&gt;</v>
      </c>
    </row>
    <row r="141" spans="2:28">
      <c r="B141" s="157"/>
      <c r="D141" s="75" t="str">
        <f>IF('新羽地域の年表 '!$A141="","","&lt;tr&gt;&lt;td valign="&amp;D$2&amp;"top"&amp;D$2&amp;"&gt;")</f>
        <v>&lt;tr&gt;&lt;td valign="top"&gt;</v>
      </c>
      <c r="E141" s="159" t="str">
        <f>IF('新羽地域の年表 '!A141="","",'新羽地域の年表 '!A141&amp;"年&lt;br&gt;&lt;font size="&amp;E$2&amp;"-1"&amp;E$2&amp;"&gt;"&amp;('新羽地域の年表 '!B141&amp;'新羽地域の年表 '!C141&amp;'新羽地域の年表 '!D141))</f>
        <v>1881年&lt;br&gt;&lt;font size="-1"&gt;明治14年</v>
      </c>
      <c r="F141" s="75" t="str">
        <f>IF('新羽地域の年表 '!$A141="","","&lt;/font&gt;&lt;/td&gt;&lt;td valign="&amp;F$2&amp;"top"&amp;F$2&amp;"&gt;&lt;font size="&amp;F$2&amp;"-1"&amp;F$2&amp;"&gt;")</f>
        <v>&lt;/font&gt;&lt;/td&gt;&lt;td valign="top"&gt;&lt;font size="-1"&gt;</v>
      </c>
      <c r="G141" s="156" t="str">
        <f>SUBSTITUTE('新羽地域の年表 '!E141,CHAR(10),"&lt;br&gt;")</f>
        <v>外国人居留地下水道が設置され始める</v>
      </c>
      <c r="H141" s="75" t="str">
        <f>IF('新羽地域の年表 '!$A141="","","&lt;/font&gt;&lt;/td&gt;&lt;td nowrap valign="&amp;H$2&amp;"top"&amp;H$2&amp;"&gt;&lt;font size="&amp;F$2&amp;"-1"&amp;F$2&amp;"&gt;")</f>
        <v>&lt;/font&gt;&lt;/td&gt;&lt;td nowrap valign="top"&gt;&lt;font size="-1"&gt;</v>
      </c>
      <c r="I141" s="156" t="str">
        <f>IF('新羽地域の年表 '!F141="","","横浜開港"&amp;SUBSTITUTE('新羽地域の年表 '!F141,CHAR(10),"&lt;br&gt;")&amp;"周年")</f>
        <v>横浜開港22周年</v>
      </c>
      <c r="J141" s="75" t="str">
        <f>IF('新羽地域の年表 '!$F141="","","&lt;br&gt;")</f>
        <v>&lt;br&gt;</v>
      </c>
      <c r="K141" s="156" t="str">
        <f>IF('新羽地域の年表 '!G141="","","横浜市政"&amp;SUBSTITUTE('新羽地域の年表 '!G141,CHAR(10),"&lt;br&gt;")&amp;"周年")</f>
        <v/>
      </c>
      <c r="L141" s="75" t="str">
        <f>IF('新羽地域の年表 '!$G141="","","&lt;br&gt;")</f>
        <v/>
      </c>
      <c r="M141" s="156" t="str">
        <f>IF('新羽地域の年表 '!H141="","","港北区制"&amp;SUBSTITUTE('新羽地域の年表 '!H141,CHAR(10),"&lt;br&gt;")&amp;"周年")</f>
        <v/>
      </c>
      <c r="N141" s="75" t="str">
        <f>IF('新羽地域の年表 '!$H141="","","&lt;br&gt;")</f>
        <v/>
      </c>
      <c r="O141" s="156" t="str">
        <f>IF('新羽地域の年表 '!I141="","","新羽町連合町内会（"&amp;SUBSTITUTE('新羽地域の年表 '!I141,CHAR(10),"&lt;br&gt;")&amp;"周年）&lt;br&gt;　連合町内会長："&amp;SUBSTITUTE('新羽地域の年表 '!J141,CHAR(10),"&lt;br&gt;"))</f>
        <v/>
      </c>
      <c r="P141" s="75" t="str">
        <f>IF('新羽地域の年表 '!$J141="","","&lt;br&gt;")</f>
        <v/>
      </c>
      <c r="Q141" s="156" t="str">
        <f>IF('新羽地域の年表 '!K141="","","第"&amp;SUBSTITUTE('新羽地域の年表 '!K141,CHAR(10),"&lt;br&gt;")&amp;"回新羽地区健民祭&lt;br&gt;　実行委員長:"&amp;SUBSTITUTE('新羽地域の年表 '!L141,CHAR(10),"&lt;br&gt;"))</f>
        <v/>
      </c>
      <c r="R141" s="75" t="str">
        <f>IF('新羽地域の年表 '!$L141="","","&lt;br&gt;　優勝：")</f>
        <v/>
      </c>
      <c r="S141" s="156" t="str">
        <f>SUBSTITUTE('新羽地域の年表 '!M141,CHAR(10),"&lt;br&gt;")</f>
        <v/>
      </c>
      <c r="T141" s="75" t="str">
        <f>IF('新羽地域の年表 '!$M141="","","&lt;br&gt;")</f>
        <v/>
      </c>
      <c r="U141" s="156" t="str">
        <f>IF('新羽地域の年表 '!N141="","","第"&amp;SUBSTITUTE('新羽地域の年表 '!N141,CHAR(10),"&lt;br&gt;")&amp;"回新羽サマーフェスティバル&lt;br&gt;　実行委員長："&amp;SUBSTITUTE('新羽地域の年表 '!O141,CHAR(10),"&lt;br&gt;"))</f>
        <v/>
      </c>
      <c r="V141" s="75" t="str">
        <f>IF('新羽地域の年表 '!$O141="","","&lt;br&gt;")</f>
        <v/>
      </c>
      <c r="W141" s="156" t="str">
        <f>IF('新羽地域の年表 '!P141="","",SUBSTITUTE('新羽地域の年表 '!P141,CHAR(10),"&lt;br&gt;"))</f>
        <v/>
      </c>
      <c r="X141" s="75" t="str">
        <f>IF('新羽地域の年表 '!$A141="","","&lt;/font&gt;&lt;/td&gt;&lt;/tr&gt;")</f>
        <v>&lt;/font&gt;&lt;/td&gt;&lt;/tr&gt;</v>
      </c>
      <c r="Y141" s="156"/>
      <c r="AA141" s="158"/>
      <c r="AB141" s="75" t="str">
        <f t="shared" si="4"/>
        <v>&lt;tr&gt;&lt;td valign="top"&gt;1881年&lt;br&gt;&lt;font size="-1"&gt;明治14年&lt;/font&gt;&lt;/td&gt;&lt;td valign="top"&gt;&lt;font size="-1"&gt;外国人居留地下水道が設置され始める&lt;/font&gt;&lt;/td&gt;&lt;td nowrap valign="top"&gt;&lt;font size="-1"&gt;横浜開港22周年&lt;br&gt;&lt;/font&gt;&lt;/td&gt;&lt;/tr&gt;</v>
      </c>
    </row>
    <row r="142" spans="2:28" ht="27">
      <c r="B142" s="157"/>
      <c r="D142" s="75" t="str">
        <f>IF('新羽地域の年表 '!$A142="","","&lt;tr&gt;&lt;td valign="&amp;D$2&amp;"top"&amp;D$2&amp;"&gt;")</f>
        <v>&lt;tr&gt;&lt;td valign="top"&gt;</v>
      </c>
      <c r="E142" s="159" t="str">
        <f>IF('新羽地域の年表 '!A142="","",'新羽地域の年表 '!A142&amp;"年&lt;br&gt;&lt;font size="&amp;E$2&amp;"-1"&amp;E$2&amp;"&gt;"&amp;('新羽地域の年表 '!B142&amp;'新羽地域の年表 '!C142&amp;'新羽地域の年表 '!D142))</f>
        <v>1882年&lt;br&gt;&lt;font size="-1"&gt;明治15年</v>
      </c>
      <c r="F142" s="75" t="str">
        <f>IF('新羽地域の年表 '!$A142="","","&lt;/font&gt;&lt;/td&gt;&lt;td valign="&amp;F$2&amp;"top"&amp;F$2&amp;"&gt;&lt;font size="&amp;F$2&amp;"-1"&amp;F$2&amp;"&gt;")</f>
        <v>&lt;/font&gt;&lt;/td&gt;&lt;td valign="top"&gt;&lt;font size="-1"&gt;</v>
      </c>
      <c r="G142" s="156" t="str">
        <f>SUBSTITUTE('新羽地域の年表 '!E142,CHAR(10),"&lt;br&gt;")</f>
        <v>横浜商法学校（後の横浜市立横浜商業高等学校、Y校）が開校する</v>
      </c>
      <c r="H142" s="75" t="str">
        <f>IF('新羽地域の年表 '!$A142="","","&lt;/font&gt;&lt;/td&gt;&lt;td nowrap valign="&amp;H$2&amp;"top"&amp;H$2&amp;"&gt;&lt;font size="&amp;F$2&amp;"-1"&amp;F$2&amp;"&gt;")</f>
        <v>&lt;/font&gt;&lt;/td&gt;&lt;td nowrap valign="top"&gt;&lt;font size="-1"&gt;</v>
      </c>
      <c r="I142" s="156" t="str">
        <f>IF('新羽地域の年表 '!F142="","","横浜開港"&amp;SUBSTITUTE('新羽地域の年表 '!F142,CHAR(10),"&lt;br&gt;")&amp;"周年")</f>
        <v>横浜開港23周年</v>
      </c>
      <c r="J142" s="75" t="str">
        <f>IF('新羽地域の年表 '!$F142="","","&lt;br&gt;")</f>
        <v>&lt;br&gt;</v>
      </c>
      <c r="K142" s="156" t="str">
        <f>IF('新羽地域の年表 '!G142="","","横浜市政"&amp;SUBSTITUTE('新羽地域の年表 '!G142,CHAR(10),"&lt;br&gt;")&amp;"周年")</f>
        <v/>
      </c>
      <c r="L142" s="75" t="str">
        <f>IF('新羽地域の年表 '!$G142="","","&lt;br&gt;")</f>
        <v/>
      </c>
      <c r="M142" s="156" t="str">
        <f>IF('新羽地域の年表 '!H142="","","港北区制"&amp;SUBSTITUTE('新羽地域の年表 '!H142,CHAR(10),"&lt;br&gt;")&amp;"周年")</f>
        <v/>
      </c>
      <c r="N142" s="75" t="str">
        <f>IF('新羽地域の年表 '!$H142="","","&lt;br&gt;")</f>
        <v/>
      </c>
      <c r="O142" s="156" t="str">
        <f>IF('新羽地域の年表 '!I142="","","新羽町連合町内会（"&amp;SUBSTITUTE('新羽地域の年表 '!I142,CHAR(10),"&lt;br&gt;")&amp;"周年）&lt;br&gt;　連合町内会長："&amp;SUBSTITUTE('新羽地域の年表 '!J142,CHAR(10),"&lt;br&gt;"))</f>
        <v/>
      </c>
      <c r="P142" s="75" t="str">
        <f>IF('新羽地域の年表 '!$J142="","","&lt;br&gt;")</f>
        <v/>
      </c>
      <c r="Q142" s="156" t="str">
        <f>IF('新羽地域の年表 '!K142="","","第"&amp;SUBSTITUTE('新羽地域の年表 '!K142,CHAR(10),"&lt;br&gt;")&amp;"回新羽地区健民祭&lt;br&gt;　実行委員長:"&amp;SUBSTITUTE('新羽地域の年表 '!L142,CHAR(10),"&lt;br&gt;"))</f>
        <v/>
      </c>
      <c r="R142" s="75" t="str">
        <f>IF('新羽地域の年表 '!$L142="","","&lt;br&gt;　優勝：")</f>
        <v/>
      </c>
      <c r="S142" s="156" t="str">
        <f>SUBSTITUTE('新羽地域の年表 '!M142,CHAR(10),"&lt;br&gt;")</f>
        <v/>
      </c>
      <c r="T142" s="75" t="str">
        <f>IF('新羽地域の年表 '!$M142="","","&lt;br&gt;")</f>
        <v/>
      </c>
      <c r="U142" s="156" t="str">
        <f>IF('新羽地域の年表 '!N142="","","第"&amp;SUBSTITUTE('新羽地域の年表 '!N142,CHAR(10),"&lt;br&gt;")&amp;"回新羽サマーフェスティバル&lt;br&gt;　実行委員長："&amp;SUBSTITUTE('新羽地域の年表 '!O142,CHAR(10),"&lt;br&gt;"))</f>
        <v/>
      </c>
      <c r="V142" s="75" t="str">
        <f>IF('新羽地域の年表 '!$O142="","","&lt;br&gt;")</f>
        <v/>
      </c>
      <c r="W142" s="156" t="str">
        <f>IF('新羽地域の年表 '!P142="","",SUBSTITUTE('新羽地域の年表 '!P142,CHAR(10),"&lt;br&gt;"))</f>
        <v/>
      </c>
      <c r="X142" s="75" t="str">
        <f>IF('新羽地域の年表 '!$A142="","","&lt;/font&gt;&lt;/td&gt;&lt;/tr&gt;")</f>
        <v>&lt;/font&gt;&lt;/td&gt;&lt;/tr&gt;</v>
      </c>
      <c r="Y142" s="156"/>
      <c r="AA142" s="158"/>
      <c r="AB142" s="75" t="str">
        <f t="shared" si="4"/>
        <v>&lt;tr&gt;&lt;td valign="top"&gt;1882年&lt;br&gt;&lt;font size="-1"&gt;明治15年&lt;/font&gt;&lt;/td&gt;&lt;td valign="top"&gt;&lt;font size="-1"&gt;横浜商法学校（後の横浜市立横浜商業高等学校、Y校）が開校する&lt;/font&gt;&lt;/td&gt;&lt;td nowrap valign="top"&gt;&lt;font size="-1"&gt;横浜開港23周年&lt;br&gt;&lt;/font&gt;&lt;/td&gt;&lt;/tr&gt;</v>
      </c>
    </row>
    <row r="143" spans="2:28">
      <c r="B143" s="157"/>
      <c r="D143" s="75" t="str">
        <f>IF('新羽地域の年表 '!$A143="","","&lt;tr&gt;&lt;td valign="&amp;D$2&amp;"top"&amp;D$2&amp;"&gt;")</f>
        <v>&lt;tr&gt;&lt;td valign="top"&gt;</v>
      </c>
      <c r="E143" s="159" t="str">
        <f>IF('新羽地域の年表 '!A143="","",'新羽地域の年表 '!A143&amp;"年&lt;br&gt;&lt;font size="&amp;E$2&amp;"-1"&amp;E$2&amp;"&gt;"&amp;('新羽地域の年表 '!B143&amp;'新羽地域の年表 '!C143&amp;'新羽地域の年表 '!D143))</f>
        <v>1883年&lt;br&gt;&lt;font size="-1"&gt;明治16年</v>
      </c>
      <c r="F143" s="75" t="str">
        <f>IF('新羽地域の年表 '!$A143="","","&lt;/font&gt;&lt;/td&gt;&lt;td valign="&amp;F$2&amp;"top"&amp;F$2&amp;"&gt;&lt;font size="&amp;F$2&amp;"-1"&amp;F$2&amp;"&gt;")</f>
        <v>&lt;/font&gt;&lt;/td&gt;&lt;td valign="top"&gt;&lt;font size="-1"&gt;</v>
      </c>
      <c r="G143" s="156" t="str">
        <f>SUBSTITUTE('新羽地域の年表 '!E143,CHAR(10),"&lt;br&gt;")</f>
        <v>生麦事件の記憶を留める為に石碑が作られる</v>
      </c>
      <c r="H143" s="75" t="str">
        <f>IF('新羽地域の年表 '!$A143="","","&lt;/font&gt;&lt;/td&gt;&lt;td nowrap valign="&amp;H$2&amp;"top"&amp;H$2&amp;"&gt;&lt;font size="&amp;F$2&amp;"-1"&amp;F$2&amp;"&gt;")</f>
        <v>&lt;/font&gt;&lt;/td&gt;&lt;td nowrap valign="top"&gt;&lt;font size="-1"&gt;</v>
      </c>
      <c r="I143" s="156" t="str">
        <f>IF('新羽地域の年表 '!F143="","","横浜開港"&amp;SUBSTITUTE('新羽地域の年表 '!F143,CHAR(10),"&lt;br&gt;")&amp;"周年")</f>
        <v>横浜開港24周年</v>
      </c>
      <c r="J143" s="75" t="str">
        <f>IF('新羽地域の年表 '!$F143="","","&lt;br&gt;")</f>
        <v>&lt;br&gt;</v>
      </c>
      <c r="K143" s="156" t="str">
        <f>IF('新羽地域の年表 '!G143="","","横浜市政"&amp;SUBSTITUTE('新羽地域の年表 '!G143,CHAR(10),"&lt;br&gt;")&amp;"周年")</f>
        <v/>
      </c>
      <c r="L143" s="75" t="str">
        <f>IF('新羽地域の年表 '!$G143="","","&lt;br&gt;")</f>
        <v/>
      </c>
      <c r="M143" s="156" t="str">
        <f>IF('新羽地域の年表 '!H143="","","港北区制"&amp;SUBSTITUTE('新羽地域の年表 '!H143,CHAR(10),"&lt;br&gt;")&amp;"周年")</f>
        <v/>
      </c>
      <c r="N143" s="75" t="str">
        <f>IF('新羽地域の年表 '!$H143="","","&lt;br&gt;")</f>
        <v/>
      </c>
      <c r="O143" s="156" t="str">
        <f>IF('新羽地域の年表 '!I143="","","新羽町連合町内会（"&amp;SUBSTITUTE('新羽地域の年表 '!I143,CHAR(10),"&lt;br&gt;")&amp;"周年）&lt;br&gt;　連合町内会長："&amp;SUBSTITUTE('新羽地域の年表 '!J143,CHAR(10),"&lt;br&gt;"))</f>
        <v/>
      </c>
      <c r="P143" s="75" t="str">
        <f>IF('新羽地域の年表 '!$J143="","","&lt;br&gt;")</f>
        <v/>
      </c>
      <c r="Q143" s="156" t="str">
        <f>IF('新羽地域の年表 '!K143="","","第"&amp;SUBSTITUTE('新羽地域の年表 '!K143,CHAR(10),"&lt;br&gt;")&amp;"回新羽地区健民祭&lt;br&gt;　実行委員長:"&amp;SUBSTITUTE('新羽地域の年表 '!L143,CHAR(10),"&lt;br&gt;"))</f>
        <v/>
      </c>
      <c r="R143" s="75" t="str">
        <f>IF('新羽地域の年表 '!$L143="","","&lt;br&gt;　優勝：")</f>
        <v/>
      </c>
      <c r="S143" s="156" t="str">
        <f>SUBSTITUTE('新羽地域の年表 '!M143,CHAR(10),"&lt;br&gt;")</f>
        <v/>
      </c>
      <c r="T143" s="75" t="str">
        <f>IF('新羽地域の年表 '!$M143="","","&lt;br&gt;")</f>
        <v/>
      </c>
      <c r="U143" s="156" t="str">
        <f>IF('新羽地域の年表 '!N143="","","第"&amp;SUBSTITUTE('新羽地域の年表 '!N143,CHAR(10),"&lt;br&gt;")&amp;"回新羽サマーフェスティバル&lt;br&gt;　実行委員長："&amp;SUBSTITUTE('新羽地域の年表 '!O143,CHAR(10),"&lt;br&gt;"))</f>
        <v/>
      </c>
      <c r="V143" s="75" t="str">
        <f>IF('新羽地域の年表 '!$O143="","","&lt;br&gt;")</f>
        <v/>
      </c>
      <c r="W143" s="156" t="str">
        <f>IF('新羽地域の年表 '!P143="","",SUBSTITUTE('新羽地域の年表 '!P143,CHAR(10),"&lt;br&gt;"))</f>
        <v/>
      </c>
      <c r="X143" s="75" t="str">
        <f>IF('新羽地域の年表 '!$A143="","","&lt;/font&gt;&lt;/td&gt;&lt;/tr&gt;")</f>
        <v>&lt;/font&gt;&lt;/td&gt;&lt;/tr&gt;</v>
      </c>
      <c r="Y143" s="156"/>
      <c r="AA143" s="158"/>
      <c r="AB143" s="75" t="str">
        <f t="shared" si="4"/>
        <v>&lt;tr&gt;&lt;td valign="top"&gt;1883年&lt;br&gt;&lt;font size="-1"&gt;明治16年&lt;/font&gt;&lt;/td&gt;&lt;td valign="top"&gt;&lt;font size="-1"&gt;生麦事件の記憶を留める為に石碑が作られる&lt;/font&gt;&lt;/td&gt;&lt;td nowrap valign="top"&gt;&lt;font size="-1"&gt;横浜開港24周年&lt;br&gt;&lt;/font&gt;&lt;/td&gt;&lt;/tr&gt;</v>
      </c>
    </row>
    <row r="144" spans="2:28">
      <c r="B144" s="157"/>
      <c r="D144" s="75" t="str">
        <f>IF('新羽地域の年表 '!$A144="","","&lt;tr&gt;&lt;td valign="&amp;D$2&amp;"top"&amp;D$2&amp;"&gt;")</f>
        <v>&lt;tr&gt;&lt;td valign="top"&gt;</v>
      </c>
      <c r="E144" s="159" t="str">
        <f>IF('新羽地域の年表 '!A144="","",'新羽地域の年表 '!A144&amp;"年&lt;br&gt;&lt;font size="&amp;E$2&amp;"-1"&amp;E$2&amp;"&gt;"&amp;('新羽地域の年表 '!B144&amp;'新羽地域の年表 '!C144&amp;'新羽地域の年表 '!D144))</f>
        <v>1884年&lt;br&gt;&lt;font size="-1"&gt;明治17年</v>
      </c>
      <c r="F144" s="75" t="str">
        <f>IF('新羽地域の年表 '!$A144="","","&lt;/font&gt;&lt;/td&gt;&lt;td valign="&amp;F$2&amp;"top"&amp;F$2&amp;"&gt;&lt;font size="&amp;F$2&amp;"-1"&amp;F$2&amp;"&gt;")</f>
        <v>&lt;/font&gt;&lt;/td&gt;&lt;td valign="top"&gt;&lt;font size="-1"&gt;</v>
      </c>
      <c r="G144" s="156" t="str">
        <f>SUBSTITUTE('新羽地域の年表 '!E144,CHAR(10),"&lt;br&gt;")</f>
        <v>保土ケ谷～戸塚間の新道が完成</v>
      </c>
      <c r="H144" s="75" t="str">
        <f>IF('新羽地域の年表 '!$A144="","","&lt;/font&gt;&lt;/td&gt;&lt;td nowrap valign="&amp;H$2&amp;"top"&amp;H$2&amp;"&gt;&lt;font size="&amp;F$2&amp;"-1"&amp;F$2&amp;"&gt;")</f>
        <v>&lt;/font&gt;&lt;/td&gt;&lt;td nowrap valign="top"&gt;&lt;font size="-1"&gt;</v>
      </c>
      <c r="I144" s="156" t="str">
        <f>IF('新羽地域の年表 '!F144="","","横浜開港"&amp;SUBSTITUTE('新羽地域の年表 '!F144,CHAR(10),"&lt;br&gt;")&amp;"周年")</f>
        <v>横浜開港25周年</v>
      </c>
      <c r="J144" s="75" t="str">
        <f>IF('新羽地域の年表 '!$F144="","","&lt;br&gt;")</f>
        <v>&lt;br&gt;</v>
      </c>
      <c r="K144" s="156" t="str">
        <f>IF('新羽地域の年表 '!G144="","","横浜市政"&amp;SUBSTITUTE('新羽地域の年表 '!G144,CHAR(10),"&lt;br&gt;")&amp;"周年")</f>
        <v/>
      </c>
      <c r="L144" s="75" t="str">
        <f>IF('新羽地域の年表 '!$G144="","","&lt;br&gt;")</f>
        <v/>
      </c>
      <c r="M144" s="156" t="str">
        <f>IF('新羽地域の年表 '!H144="","","港北区制"&amp;SUBSTITUTE('新羽地域の年表 '!H144,CHAR(10),"&lt;br&gt;")&amp;"周年")</f>
        <v/>
      </c>
      <c r="N144" s="75" t="str">
        <f>IF('新羽地域の年表 '!$H144="","","&lt;br&gt;")</f>
        <v/>
      </c>
      <c r="O144" s="156" t="str">
        <f>IF('新羽地域の年表 '!I144="","","新羽町連合町内会（"&amp;SUBSTITUTE('新羽地域の年表 '!I144,CHAR(10),"&lt;br&gt;")&amp;"周年）&lt;br&gt;　連合町内会長："&amp;SUBSTITUTE('新羽地域の年表 '!J144,CHAR(10),"&lt;br&gt;"))</f>
        <v/>
      </c>
      <c r="P144" s="75" t="str">
        <f>IF('新羽地域の年表 '!$J144="","","&lt;br&gt;")</f>
        <v/>
      </c>
      <c r="Q144" s="156" t="str">
        <f>IF('新羽地域の年表 '!K144="","","第"&amp;SUBSTITUTE('新羽地域の年表 '!K144,CHAR(10),"&lt;br&gt;")&amp;"回新羽地区健民祭&lt;br&gt;　実行委員長:"&amp;SUBSTITUTE('新羽地域の年表 '!L144,CHAR(10),"&lt;br&gt;"))</f>
        <v/>
      </c>
      <c r="R144" s="75" t="str">
        <f>IF('新羽地域の年表 '!$L144="","","&lt;br&gt;　優勝：")</f>
        <v/>
      </c>
      <c r="S144" s="156" t="str">
        <f>SUBSTITUTE('新羽地域の年表 '!M144,CHAR(10),"&lt;br&gt;")</f>
        <v/>
      </c>
      <c r="T144" s="75" t="str">
        <f>IF('新羽地域の年表 '!$M144="","","&lt;br&gt;")</f>
        <v/>
      </c>
      <c r="U144" s="156" t="str">
        <f>IF('新羽地域の年表 '!N144="","","第"&amp;SUBSTITUTE('新羽地域の年表 '!N144,CHAR(10),"&lt;br&gt;")&amp;"回新羽サマーフェスティバル&lt;br&gt;　実行委員長："&amp;SUBSTITUTE('新羽地域の年表 '!O144,CHAR(10),"&lt;br&gt;"))</f>
        <v/>
      </c>
      <c r="V144" s="75" t="str">
        <f>IF('新羽地域の年表 '!$O144="","","&lt;br&gt;")</f>
        <v/>
      </c>
      <c r="W144" s="156" t="str">
        <f>IF('新羽地域の年表 '!P144="","",SUBSTITUTE('新羽地域の年表 '!P144,CHAR(10),"&lt;br&gt;"))</f>
        <v/>
      </c>
      <c r="X144" s="75" t="str">
        <f>IF('新羽地域の年表 '!$A144="","","&lt;/font&gt;&lt;/td&gt;&lt;/tr&gt;")</f>
        <v>&lt;/font&gt;&lt;/td&gt;&lt;/tr&gt;</v>
      </c>
      <c r="Y144" s="156"/>
      <c r="AA144" s="158"/>
      <c r="AB144" s="75" t="str">
        <f t="shared" si="4"/>
        <v>&lt;tr&gt;&lt;td valign="top"&gt;1884年&lt;br&gt;&lt;font size="-1"&gt;明治17年&lt;/font&gt;&lt;/td&gt;&lt;td valign="top"&gt;&lt;font size="-1"&gt;保土ケ谷～戸塚間の新道が完成&lt;/font&gt;&lt;/td&gt;&lt;td nowrap valign="top"&gt;&lt;font size="-1"&gt;横浜開港25周年&lt;br&gt;&lt;/font&gt;&lt;/td&gt;&lt;/tr&gt;</v>
      </c>
    </row>
    <row r="145" spans="2:28">
      <c r="B145" s="157"/>
      <c r="D145" s="75" t="str">
        <f>IF('新羽地域の年表 '!$A145="","","&lt;tr&gt;&lt;td valign="&amp;D$2&amp;"top"&amp;D$2&amp;"&gt;")</f>
        <v>&lt;tr&gt;&lt;td valign="top"&gt;</v>
      </c>
      <c r="E145" s="159" t="str">
        <f>IF('新羽地域の年表 '!A145="","",'新羽地域の年表 '!A145&amp;"年&lt;br&gt;&lt;font size="&amp;E$2&amp;"-1"&amp;E$2&amp;"&gt;"&amp;('新羽地域の年表 '!B145&amp;'新羽地域の年表 '!C145&amp;'新羽地域の年表 '!D145))</f>
        <v>1885年&lt;br&gt;&lt;font size="-1"&gt;明治18年</v>
      </c>
      <c r="F145" s="75" t="str">
        <f>IF('新羽地域の年表 '!$A145="","","&lt;/font&gt;&lt;/td&gt;&lt;td valign="&amp;F$2&amp;"top"&amp;F$2&amp;"&gt;&lt;font size="&amp;F$2&amp;"-1"&amp;F$2&amp;"&gt;")</f>
        <v>&lt;/font&gt;&lt;/td&gt;&lt;td valign="top"&gt;&lt;font size="-1"&gt;</v>
      </c>
      <c r="G145" s="156" t="str">
        <f>SUBSTITUTE('新羽地域の年表 '!E145,CHAR(10),"&lt;br&gt;")</f>
        <v>5月、 日本銀行券（銀貨兌換券）発行開始</v>
      </c>
      <c r="H145" s="75" t="str">
        <f>IF('新羽地域の年表 '!$A145="","","&lt;/font&gt;&lt;/td&gt;&lt;td nowrap valign="&amp;H$2&amp;"top"&amp;H$2&amp;"&gt;&lt;font size="&amp;F$2&amp;"-1"&amp;F$2&amp;"&gt;")</f>
        <v>&lt;/font&gt;&lt;/td&gt;&lt;td nowrap valign="top"&gt;&lt;font size="-1"&gt;</v>
      </c>
      <c r="I145" s="156" t="str">
        <f>IF('新羽地域の年表 '!F145="","","横浜開港"&amp;SUBSTITUTE('新羽地域の年表 '!F145,CHAR(10),"&lt;br&gt;")&amp;"周年")</f>
        <v>横浜開港26周年</v>
      </c>
      <c r="J145" s="75" t="str">
        <f>IF('新羽地域の年表 '!$F145="","","&lt;br&gt;")</f>
        <v>&lt;br&gt;</v>
      </c>
      <c r="K145" s="156" t="str">
        <f>IF('新羽地域の年表 '!G145="","","横浜市政"&amp;SUBSTITUTE('新羽地域の年表 '!G145,CHAR(10),"&lt;br&gt;")&amp;"周年")</f>
        <v/>
      </c>
      <c r="L145" s="75" t="str">
        <f>IF('新羽地域の年表 '!$G145="","","&lt;br&gt;")</f>
        <v/>
      </c>
      <c r="M145" s="156" t="str">
        <f>IF('新羽地域の年表 '!H145="","","港北区制"&amp;SUBSTITUTE('新羽地域の年表 '!H145,CHAR(10),"&lt;br&gt;")&amp;"周年")</f>
        <v/>
      </c>
      <c r="N145" s="75" t="str">
        <f>IF('新羽地域の年表 '!$H145="","","&lt;br&gt;")</f>
        <v/>
      </c>
      <c r="O145" s="156" t="str">
        <f>IF('新羽地域の年表 '!I145="","","新羽町連合町内会（"&amp;SUBSTITUTE('新羽地域の年表 '!I145,CHAR(10),"&lt;br&gt;")&amp;"周年）&lt;br&gt;　連合町内会長："&amp;SUBSTITUTE('新羽地域の年表 '!J145,CHAR(10),"&lt;br&gt;"))</f>
        <v/>
      </c>
      <c r="P145" s="75" t="str">
        <f>IF('新羽地域の年表 '!$J145="","","&lt;br&gt;")</f>
        <v/>
      </c>
      <c r="Q145" s="156" t="str">
        <f>IF('新羽地域の年表 '!K145="","","第"&amp;SUBSTITUTE('新羽地域の年表 '!K145,CHAR(10),"&lt;br&gt;")&amp;"回新羽地区健民祭&lt;br&gt;　実行委員長:"&amp;SUBSTITUTE('新羽地域の年表 '!L145,CHAR(10),"&lt;br&gt;"))</f>
        <v/>
      </c>
      <c r="R145" s="75" t="str">
        <f>IF('新羽地域の年表 '!$L145="","","&lt;br&gt;　優勝：")</f>
        <v/>
      </c>
      <c r="S145" s="156" t="str">
        <f>SUBSTITUTE('新羽地域の年表 '!M145,CHAR(10),"&lt;br&gt;")</f>
        <v/>
      </c>
      <c r="T145" s="75" t="str">
        <f>IF('新羽地域の年表 '!$M145="","","&lt;br&gt;")</f>
        <v/>
      </c>
      <c r="U145" s="156" t="str">
        <f>IF('新羽地域の年表 '!N145="","","第"&amp;SUBSTITUTE('新羽地域の年表 '!N145,CHAR(10),"&lt;br&gt;")&amp;"回新羽サマーフェスティバル&lt;br&gt;　実行委員長："&amp;SUBSTITUTE('新羽地域の年表 '!O145,CHAR(10),"&lt;br&gt;"))</f>
        <v/>
      </c>
      <c r="V145" s="75" t="str">
        <f>IF('新羽地域の年表 '!$O145="","","&lt;br&gt;")</f>
        <v/>
      </c>
      <c r="W145" s="156" t="str">
        <f>IF('新羽地域の年表 '!P145="","",SUBSTITUTE('新羽地域の年表 '!P145,CHAR(10),"&lt;br&gt;"))</f>
        <v/>
      </c>
      <c r="X145" s="75" t="str">
        <f>IF('新羽地域の年表 '!$A145="","","&lt;/font&gt;&lt;/td&gt;&lt;/tr&gt;")</f>
        <v>&lt;/font&gt;&lt;/td&gt;&lt;/tr&gt;</v>
      </c>
      <c r="Y145" s="156"/>
      <c r="AA145" s="158"/>
      <c r="AB145" s="75" t="str">
        <f t="shared" si="4"/>
        <v>&lt;tr&gt;&lt;td valign="top"&gt;1885年&lt;br&gt;&lt;font size="-1"&gt;明治18年&lt;/font&gt;&lt;/td&gt;&lt;td valign="top"&gt;&lt;font size="-1"&gt;5月、 日本銀行券（銀貨兌換券）発行開始&lt;/font&gt;&lt;/td&gt;&lt;td nowrap valign="top"&gt;&lt;font size="-1"&gt;横浜開港26周年&lt;br&gt;&lt;/font&gt;&lt;/td&gt;&lt;/tr&gt;</v>
      </c>
    </row>
    <row r="146" spans="2:28" ht="54">
      <c r="B146" s="157"/>
      <c r="D146" s="75" t="str">
        <f>IF('新羽地域の年表 '!$A146="","","&lt;tr&gt;&lt;td valign="&amp;D$2&amp;"top"&amp;D$2&amp;"&gt;")</f>
        <v>&lt;tr&gt;&lt;td valign="top"&gt;</v>
      </c>
      <c r="E146" s="159" t="str">
        <f>IF('新羽地域の年表 '!A146="","",'新羽地域の年表 '!A146&amp;"年&lt;br&gt;&lt;font size="&amp;E$2&amp;"-1"&amp;E$2&amp;"&gt;"&amp;('新羽地域の年表 '!B146&amp;'新羽地域の年表 '!C146&amp;'新羽地域の年表 '!D146))</f>
        <v>1886年&lt;br&gt;&lt;font size="-1"&gt;明治19年</v>
      </c>
      <c r="F146" s="75" t="str">
        <f>IF('新羽地域の年表 '!$A146="","","&lt;/font&gt;&lt;/td&gt;&lt;td valign="&amp;F$2&amp;"top"&amp;F$2&amp;"&gt;&lt;font size="&amp;F$2&amp;"-1"&amp;F$2&amp;"&gt;")</f>
        <v>&lt;/font&gt;&lt;/td&gt;&lt;td valign="top"&gt;&lt;font size="-1"&gt;</v>
      </c>
      <c r="G146" s="156" t="str">
        <f>SUBSTITUTE('新羽地域の年表 '!E146,CHAR(10),"&lt;br&gt;")</f>
        <v>10月24日、横浜港から日本人乗客25名と雑貨を載せて神戸港に向かったイギリス貨物船「ノルマントン」（240トン）が、航行途中、暴風雨によって三重県四日市より和歌山県樫野崎までの沖合で難破、座礁沈没</v>
      </c>
      <c r="H146" s="75" t="str">
        <f>IF('新羽地域の年表 '!$A146="","","&lt;/font&gt;&lt;/td&gt;&lt;td nowrap valign="&amp;H$2&amp;"top"&amp;H$2&amp;"&gt;&lt;font size="&amp;F$2&amp;"-1"&amp;F$2&amp;"&gt;")</f>
        <v>&lt;/font&gt;&lt;/td&gt;&lt;td nowrap valign="top"&gt;&lt;font size="-1"&gt;</v>
      </c>
      <c r="I146" s="156" t="str">
        <f>IF('新羽地域の年表 '!F146="","","横浜開港"&amp;SUBSTITUTE('新羽地域の年表 '!F146,CHAR(10),"&lt;br&gt;")&amp;"周年")</f>
        <v>横浜開港27周年</v>
      </c>
      <c r="J146" s="75" t="str">
        <f>IF('新羽地域の年表 '!$F146="","","&lt;br&gt;")</f>
        <v>&lt;br&gt;</v>
      </c>
      <c r="K146" s="156" t="str">
        <f>IF('新羽地域の年表 '!G146="","","横浜市政"&amp;SUBSTITUTE('新羽地域の年表 '!G146,CHAR(10),"&lt;br&gt;")&amp;"周年")</f>
        <v/>
      </c>
      <c r="L146" s="75" t="str">
        <f>IF('新羽地域の年表 '!$G146="","","&lt;br&gt;")</f>
        <v/>
      </c>
      <c r="M146" s="156" t="str">
        <f>IF('新羽地域の年表 '!H146="","","港北区制"&amp;SUBSTITUTE('新羽地域の年表 '!H146,CHAR(10),"&lt;br&gt;")&amp;"周年")</f>
        <v/>
      </c>
      <c r="N146" s="75" t="str">
        <f>IF('新羽地域の年表 '!$H146="","","&lt;br&gt;")</f>
        <v/>
      </c>
      <c r="O146" s="156" t="str">
        <f>IF('新羽地域の年表 '!I146="","","新羽町連合町内会（"&amp;SUBSTITUTE('新羽地域の年表 '!I146,CHAR(10),"&lt;br&gt;")&amp;"周年）&lt;br&gt;　連合町内会長："&amp;SUBSTITUTE('新羽地域の年表 '!J146,CHAR(10),"&lt;br&gt;"))</f>
        <v/>
      </c>
      <c r="P146" s="75" t="str">
        <f>IF('新羽地域の年表 '!$J146="","","&lt;br&gt;")</f>
        <v/>
      </c>
      <c r="Q146" s="156" t="str">
        <f>IF('新羽地域の年表 '!K146="","","第"&amp;SUBSTITUTE('新羽地域の年表 '!K146,CHAR(10),"&lt;br&gt;")&amp;"回新羽地区健民祭&lt;br&gt;　実行委員長:"&amp;SUBSTITUTE('新羽地域の年表 '!L146,CHAR(10),"&lt;br&gt;"))</f>
        <v/>
      </c>
      <c r="R146" s="75" t="str">
        <f>IF('新羽地域の年表 '!$L146="","","&lt;br&gt;　優勝：")</f>
        <v/>
      </c>
      <c r="S146" s="156" t="str">
        <f>SUBSTITUTE('新羽地域の年表 '!M146,CHAR(10),"&lt;br&gt;")</f>
        <v/>
      </c>
      <c r="T146" s="75" t="str">
        <f>IF('新羽地域の年表 '!$M146="","","&lt;br&gt;")</f>
        <v/>
      </c>
      <c r="U146" s="156" t="str">
        <f>IF('新羽地域の年表 '!N146="","","第"&amp;SUBSTITUTE('新羽地域の年表 '!N146,CHAR(10),"&lt;br&gt;")&amp;"回新羽サマーフェスティバル&lt;br&gt;　実行委員長："&amp;SUBSTITUTE('新羽地域の年表 '!O146,CHAR(10),"&lt;br&gt;"))</f>
        <v/>
      </c>
      <c r="V146" s="75" t="str">
        <f>IF('新羽地域の年表 '!$O146="","","&lt;br&gt;")</f>
        <v/>
      </c>
      <c r="W146" s="156" t="str">
        <f>IF('新羽地域の年表 '!P146="","",SUBSTITUTE('新羽地域の年表 '!P146,CHAR(10),"&lt;br&gt;"))</f>
        <v/>
      </c>
      <c r="X146" s="75" t="str">
        <f>IF('新羽地域の年表 '!$A146="","","&lt;/font&gt;&lt;/td&gt;&lt;/tr&gt;")</f>
        <v>&lt;/font&gt;&lt;/td&gt;&lt;/tr&gt;</v>
      </c>
      <c r="Y146" s="156"/>
      <c r="AA146" s="158"/>
      <c r="AB146" s="75" t="str">
        <f t="shared" si="4"/>
        <v>&lt;tr&gt;&lt;td valign="top"&gt;1886年&lt;br&gt;&lt;font size="-1"&gt;明治19年&lt;/font&gt;&lt;/td&gt;&lt;td valign="top"&gt;&lt;font size="-1"&gt;10月24日、横浜港から日本人乗客25名と雑貨を載せて神戸港に向かったイギリス貨物船「ノルマントン」（240トン）が、航行途中、暴風雨によって三重県四日市より和歌山県樫野崎までの沖合で難破、座礁沈没&lt;/font&gt;&lt;/td&gt;&lt;td nowrap valign="top"&gt;&lt;font size="-1"&gt;横浜開港27周年&lt;br&gt;&lt;/font&gt;&lt;/td&gt;&lt;/tr&gt;</v>
      </c>
    </row>
    <row r="147" spans="2:28" ht="27">
      <c r="B147" s="157"/>
      <c r="D147" s="75" t="str">
        <f>IF('新羽地域の年表 '!$A147="","","&lt;tr&gt;&lt;td valign="&amp;D$2&amp;"top"&amp;D$2&amp;"&gt;")</f>
        <v>&lt;tr&gt;&lt;td valign="top"&gt;</v>
      </c>
      <c r="E147" s="159" t="str">
        <f>IF('新羽地域の年表 '!A147="","",'新羽地域の年表 '!A147&amp;"年&lt;br&gt;&lt;font size="&amp;E$2&amp;"-1"&amp;E$2&amp;"&gt;"&amp;('新羽地域の年表 '!B147&amp;'新羽地域の年表 '!C147&amp;'新羽地域の年表 '!D147))</f>
        <v>1887年&lt;br&gt;&lt;font size="-1"&gt;明治20年</v>
      </c>
      <c r="F147" s="75" t="str">
        <f>IF('新羽地域の年表 '!$A147="","","&lt;/font&gt;&lt;/td&gt;&lt;td valign="&amp;F$2&amp;"top"&amp;F$2&amp;"&gt;&lt;font size="&amp;F$2&amp;"-1"&amp;F$2&amp;"&gt;")</f>
        <v>&lt;/font&gt;&lt;/td&gt;&lt;td valign="top"&gt;&lt;font size="-1"&gt;</v>
      </c>
      <c r="G147" s="156" t="str">
        <f>SUBSTITUTE('新羽地域の年表 '!E147,CHAR(10),"&lt;br&gt;")</f>
        <v>横浜近代水道完成&lt;br&gt;東海道線程ヶ谷駅が完成&lt;br&gt;8月15日 横浜区役所が本町一丁目4番地へ移転</v>
      </c>
      <c r="H147" s="75" t="str">
        <f>IF('新羽地域の年表 '!$A147="","","&lt;/font&gt;&lt;/td&gt;&lt;td nowrap valign="&amp;H$2&amp;"top"&amp;H$2&amp;"&gt;&lt;font size="&amp;F$2&amp;"-1"&amp;F$2&amp;"&gt;")</f>
        <v>&lt;/font&gt;&lt;/td&gt;&lt;td nowrap valign="top"&gt;&lt;font size="-1"&gt;</v>
      </c>
      <c r="I147" s="156" t="str">
        <f>IF('新羽地域の年表 '!F147="","","横浜開港"&amp;SUBSTITUTE('新羽地域の年表 '!F147,CHAR(10),"&lt;br&gt;")&amp;"周年")</f>
        <v>横浜開港28周年</v>
      </c>
      <c r="J147" s="75" t="str">
        <f>IF('新羽地域の年表 '!$F147="","","&lt;br&gt;")</f>
        <v>&lt;br&gt;</v>
      </c>
      <c r="K147" s="156" t="str">
        <f>IF('新羽地域の年表 '!G147="","","横浜市政"&amp;SUBSTITUTE('新羽地域の年表 '!G147,CHAR(10),"&lt;br&gt;")&amp;"周年")</f>
        <v/>
      </c>
      <c r="L147" s="75" t="str">
        <f>IF('新羽地域の年表 '!$G147="","","&lt;br&gt;")</f>
        <v/>
      </c>
      <c r="M147" s="156" t="str">
        <f>IF('新羽地域の年表 '!H147="","","港北区制"&amp;SUBSTITUTE('新羽地域の年表 '!H147,CHAR(10),"&lt;br&gt;")&amp;"周年")</f>
        <v/>
      </c>
      <c r="N147" s="75" t="str">
        <f>IF('新羽地域の年表 '!$H147="","","&lt;br&gt;")</f>
        <v/>
      </c>
      <c r="O147" s="156" t="str">
        <f>IF('新羽地域の年表 '!I147="","","新羽町連合町内会（"&amp;SUBSTITUTE('新羽地域の年表 '!I147,CHAR(10),"&lt;br&gt;")&amp;"周年）&lt;br&gt;　連合町内会長："&amp;SUBSTITUTE('新羽地域の年表 '!J147,CHAR(10),"&lt;br&gt;"))</f>
        <v/>
      </c>
      <c r="P147" s="75" t="str">
        <f>IF('新羽地域の年表 '!$J147="","","&lt;br&gt;")</f>
        <v/>
      </c>
      <c r="Q147" s="156" t="str">
        <f>IF('新羽地域の年表 '!K147="","","第"&amp;SUBSTITUTE('新羽地域の年表 '!K147,CHAR(10),"&lt;br&gt;")&amp;"回新羽地区健民祭&lt;br&gt;　実行委員長:"&amp;SUBSTITUTE('新羽地域の年表 '!L147,CHAR(10),"&lt;br&gt;"))</f>
        <v/>
      </c>
      <c r="R147" s="75" t="str">
        <f>IF('新羽地域の年表 '!$L147="","","&lt;br&gt;　優勝：")</f>
        <v/>
      </c>
      <c r="S147" s="156" t="str">
        <f>SUBSTITUTE('新羽地域の年表 '!M147,CHAR(10),"&lt;br&gt;")</f>
        <v/>
      </c>
      <c r="T147" s="75" t="str">
        <f>IF('新羽地域の年表 '!$M147="","","&lt;br&gt;")</f>
        <v/>
      </c>
      <c r="U147" s="156" t="str">
        <f>IF('新羽地域の年表 '!N147="","","第"&amp;SUBSTITUTE('新羽地域の年表 '!N147,CHAR(10),"&lt;br&gt;")&amp;"回新羽サマーフェスティバル&lt;br&gt;　実行委員長："&amp;SUBSTITUTE('新羽地域の年表 '!O147,CHAR(10),"&lt;br&gt;"))</f>
        <v/>
      </c>
      <c r="V147" s="75" t="str">
        <f>IF('新羽地域の年表 '!$O147="","","&lt;br&gt;")</f>
        <v/>
      </c>
      <c r="W147" s="156" t="str">
        <f>IF('新羽地域の年表 '!P147="","",SUBSTITUTE('新羽地域の年表 '!P147,CHAR(10),"&lt;br&gt;"))</f>
        <v/>
      </c>
      <c r="X147" s="75" t="str">
        <f>IF('新羽地域の年表 '!$A147="","","&lt;/font&gt;&lt;/td&gt;&lt;/tr&gt;")</f>
        <v>&lt;/font&gt;&lt;/td&gt;&lt;/tr&gt;</v>
      </c>
      <c r="Y147" s="156"/>
      <c r="AA147" s="158"/>
      <c r="AB147" s="75" t="str">
        <f t="shared" si="4"/>
        <v>&lt;tr&gt;&lt;td valign="top"&gt;1887年&lt;br&gt;&lt;font size="-1"&gt;明治20年&lt;/font&gt;&lt;/td&gt;&lt;td valign="top"&gt;&lt;font size="-1"&gt;横浜近代水道完成&lt;br&gt;東海道線程ヶ谷駅が完成&lt;br&gt;8月15日 横浜区役所が本町一丁目4番地へ移転&lt;/font&gt;&lt;/td&gt;&lt;td nowrap valign="top"&gt;&lt;font size="-1"&gt;横浜開港28周年&lt;br&gt;&lt;/font&gt;&lt;/td&gt;&lt;/tr&gt;</v>
      </c>
    </row>
    <row r="148" spans="2:28" ht="67.5">
      <c r="B148" s="157"/>
      <c r="D148" s="75" t="str">
        <f>IF('新羽地域の年表 '!$A148="","","&lt;tr&gt;&lt;td valign="&amp;D$2&amp;"top"&amp;D$2&amp;"&gt;")</f>
        <v>&lt;tr&gt;&lt;td valign="top"&gt;</v>
      </c>
      <c r="E148" s="159" t="str">
        <f>IF('新羽地域の年表 '!A148="","",'新羽地域の年表 '!A148&amp;"年&lt;br&gt;&lt;font size="&amp;E$2&amp;"-1"&amp;E$2&amp;"&gt;"&amp;('新羽地域の年表 '!B148&amp;'新羽地域の年表 '!C148&amp;'新羽地域の年表 '!D148))</f>
        <v>1888年&lt;br&gt;&lt;font size="-1"&gt;明治21年</v>
      </c>
      <c r="F148" s="75" t="str">
        <f>IF('新羽地域の年表 '!$A148="","","&lt;/font&gt;&lt;/td&gt;&lt;td valign="&amp;F$2&amp;"top"&amp;F$2&amp;"&gt;&lt;font size="&amp;F$2&amp;"-1"&amp;F$2&amp;"&gt;")</f>
        <v>&lt;/font&gt;&lt;/td&gt;&lt;td valign="top"&gt;&lt;font size="-1"&gt;</v>
      </c>
      <c r="G148" s="156" t="str">
        <f>SUBSTITUTE('新羽地域の年表 '!E148,CHAR(10),"&lt;br&gt;")</f>
        <v>外相大隈重信が首相・伊藤博文に横浜港の港湾設備を整備するよう建言しイギリス陸軍工兵大佐・パーマーの監督下、翌年より築港工事が始められる。この第1期築港工事では、内防波堤と鉄桟橋（大さん橋）が造られた</v>
      </c>
      <c r="H148" s="75" t="str">
        <f>IF('新羽地域の年表 '!$A148="","","&lt;/font&gt;&lt;/td&gt;&lt;td nowrap valign="&amp;H$2&amp;"top"&amp;H$2&amp;"&gt;&lt;font size="&amp;F$2&amp;"-1"&amp;F$2&amp;"&gt;")</f>
        <v>&lt;/font&gt;&lt;/td&gt;&lt;td nowrap valign="top"&gt;&lt;font size="-1"&gt;</v>
      </c>
      <c r="I148" s="156" t="str">
        <f>IF('新羽地域の年表 '!F148="","","横浜開港"&amp;SUBSTITUTE('新羽地域の年表 '!F148,CHAR(10),"&lt;br&gt;")&amp;"周年")</f>
        <v>横浜開港29周年</v>
      </c>
      <c r="J148" s="75" t="str">
        <f>IF('新羽地域の年表 '!$F148="","","&lt;br&gt;")</f>
        <v>&lt;br&gt;</v>
      </c>
      <c r="K148" s="156" t="str">
        <f>IF('新羽地域の年表 '!G148="","","横浜市政"&amp;SUBSTITUTE('新羽地域の年表 '!G148,CHAR(10),"&lt;br&gt;")&amp;"周年")</f>
        <v/>
      </c>
      <c r="L148" s="75" t="str">
        <f>IF('新羽地域の年表 '!$G148="","","&lt;br&gt;")</f>
        <v/>
      </c>
      <c r="M148" s="156" t="str">
        <f>IF('新羽地域の年表 '!H148="","","港北区制"&amp;SUBSTITUTE('新羽地域の年表 '!H148,CHAR(10),"&lt;br&gt;")&amp;"周年")</f>
        <v/>
      </c>
      <c r="N148" s="75" t="str">
        <f>IF('新羽地域の年表 '!$H148="","","&lt;br&gt;")</f>
        <v/>
      </c>
      <c r="O148" s="156" t="str">
        <f>IF('新羽地域の年表 '!I148="","","新羽町連合町内会（"&amp;SUBSTITUTE('新羽地域の年表 '!I148,CHAR(10),"&lt;br&gt;")&amp;"周年）&lt;br&gt;　連合町内会長："&amp;SUBSTITUTE('新羽地域の年表 '!J148,CHAR(10),"&lt;br&gt;"))</f>
        <v/>
      </c>
      <c r="P148" s="75" t="str">
        <f>IF('新羽地域の年表 '!$J148="","","&lt;br&gt;")</f>
        <v/>
      </c>
      <c r="Q148" s="156" t="str">
        <f>IF('新羽地域の年表 '!K148="","","第"&amp;SUBSTITUTE('新羽地域の年表 '!K148,CHAR(10),"&lt;br&gt;")&amp;"回新羽地区健民祭&lt;br&gt;　実行委員長:"&amp;SUBSTITUTE('新羽地域の年表 '!L148,CHAR(10),"&lt;br&gt;"))</f>
        <v/>
      </c>
      <c r="R148" s="75" t="str">
        <f>IF('新羽地域の年表 '!$L148="","","&lt;br&gt;　優勝：")</f>
        <v/>
      </c>
      <c r="S148" s="156" t="str">
        <f>SUBSTITUTE('新羽地域の年表 '!M148,CHAR(10),"&lt;br&gt;")</f>
        <v/>
      </c>
      <c r="T148" s="75" t="str">
        <f>IF('新羽地域の年表 '!$M148="","","&lt;br&gt;")</f>
        <v/>
      </c>
      <c r="U148" s="156" t="str">
        <f>IF('新羽地域の年表 '!N148="","","第"&amp;SUBSTITUTE('新羽地域の年表 '!N148,CHAR(10),"&lt;br&gt;")&amp;"回新羽サマーフェスティバル&lt;br&gt;　実行委員長："&amp;SUBSTITUTE('新羽地域の年表 '!O148,CHAR(10),"&lt;br&gt;"))</f>
        <v/>
      </c>
      <c r="V148" s="75" t="str">
        <f>IF('新羽地域の年表 '!$O148="","","&lt;br&gt;")</f>
        <v/>
      </c>
      <c r="W148" s="156" t="str">
        <f>IF('新羽地域の年表 '!P148="","",SUBSTITUTE('新羽地域の年表 '!P148,CHAR(10),"&lt;br&gt;"))</f>
        <v/>
      </c>
      <c r="X148" s="75" t="str">
        <f>IF('新羽地域の年表 '!$A148="","","&lt;/font&gt;&lt;/td&gt;&lt;/tr&gt;")</f>
        <v>&lt;/font&gt;&lt;/td&gt;&lt;/tr&gt;</v>
      </c>
      <c r="Y148" s="156"/>
      <c r="AA148" s="158"/>
      <c r="AB148" s="75" t="str">
        <f t="shared" si="4"/>
        <v>&lt;tr&gt;&lt;td valign="top"&gt;1888年&lt;br&gt;&lt;font size="-1"&gt;明治21年&lt;/font&gt;&lt;/td&gt;&lt;td valign="top"&gt;&lt;font size="-1"&gt;外相大隈重信が首相・伊藤博文に横浜港の港湾設備を整備するよう建言しイギリス陸軍工兵大佐・パーマーの監督下、翌年より築港工事が始められる。この第1期築港工事では、内防波堤と鉄桟橋（大さん橋）が造られた&lt;/font&gt;&lt;/td&gt;&lt;td nowrap valign="top"&gt;&lt;font size="-1"&gt;横浜開港29周年&lt;br&gt;&lt;/font&gt;&lt;/td&gt;&lt;/tr&gt;</v>
      </c>
    </row>
    <row r="149" spans="2:28" ht="94.5">
      <c r="B149" s="157"/>
      <c r="D149" s="75" t="str">
        <f>IF('新羽地域の年表 '!$A149="","","&lt;tr&gt;&lt;td valign="&amp;D$2&amp;"top"&amp;D$2&amp;"&gt;")</f>
        <v>&lt;tr&gt;&lt;td valign="top"&gt;</v>
      </c>
      <c r="E149" s="159" t="str">
        <f>IF('新羽地域の年表 '!A149="","",'新羽地域の年表 '!A149&amp;"年&lt;br&gt;&lt;font size="&amp;E$2&amp;"-1"&amp;E$2&amp;"&gt;"&amp;('新羽地域の年表 '!B149&amp;'新羽地域の年表 '!C149&amp;'新羽地域の年表 '!D149))</f>
        <v>1889年&lt;br&gt;&lt;font size="-1"&gt;明治22年</v>
      </c>
      <c r="F149" s="75" t="str">
        <f>IF('新羽地域の年表 '!$A149="","","&lt;/font&gt;&lt;/td&gt;&lt;td valign="&amp;F$2&amp;"top"&amp;F$2&amp;"&gt;&lt;font size="&amp;F$2&amp;"-1"&amp;F$2&amp;"&gt;")</f>
        <v>&lt;/font&gt;&lt;/td&gt;&lt;td valign="top"&gt;&lt;font size="-1"&gt;</v>
      </c>
      <c r="G149" s="156" t="str">
        <f>SUBSTITUTE('新羽地域の年表 '!E149,CHAR(10),"&lt;br&gt;")</f>
        <v>３月、市町村制が実施。新羽、吉田、高田の村々を合併して新田村となる。大熊村は新羽村と分かれる。小机村・大綱村・日吉村などが組織される&lt;br&gt;----&lt;br&gt;横浜に市制がしかれる（人口116,193人・面積5．40 km2）&lt;br&gt;市制施行により横浜市となる。初代市長は増田知。&lt;br&gt;横浜郵便局、佐立七次郎の設計でレンガ造りの建築される</v>
      </c>
      <c r="H149" s="75" t="str">
        <f>IF('新羽地域の年表 '!$A149="","","&lt;/font&gt;&lt;/td&gt;&lt;td nowrap valign="&amp;H$2&amp;"top"&amp;H$2&amp;"&gt;&lt;font size="&amp;F$2&amp;"-1"&amp;F$2&amp;"&gt;")</f>
        <v>&lt;/font&gt;&lt;/td&gt;&lt;td nowrap valign="top"&gt;&lt;font size="-1"&gt;</v>
      </c>
      <c r="I149" s="156" t="str">
        <f>IF('新羽地域の年表 '!F149="","","横浜開港"&amp;SUBSTITUTE('新羽地域の年表 '!F149,CHAR(10),"&lt;br&gt;")&amp;"周年")</f>
        <v>横浜開港30周年</v>
      </c>
      <c r="J149" s="75" t="str">
        <f>IF('新羽地域の年表 '!$F149="","","&lt;br&gt;")</f>
        <v>&lt;br&gt;</v>
      </c>
      <c r="K149" s="156" t="str">
        <f>IF('新羽地域の年表 '!G149="","","横浜市政"&amp;SUBSTITUTE('新羽地域の年表 '!G149,CHAR(10),"&lt;br&gt;"))</f>
        <v>横浜市政施行</v>
      </c>
      <c r="L149" s="75" t="str">
        <f>IF('新羽地域の年表 '!$G149="","","&lt;br&gt;")</f>
        <v>&lt;br&gt;</v>
      </c>
      <c r="M149" s="156" t="str">
        <f>IF('新羽地域の年表 '!H149="","","港北区制"&amp;SUBSTITUTE('新羽地域の年表 '!H149,CHAR(10),"&lt;br&gt;")&amp;"周年")</f>
        <v/>
      </c>
      <c r="N149" s="75" t="str">
        <f>IF('新羽地域の年表 '!$H149="","","&lt;br&gt;")</f>
        <v/>
      </c>
      <c r="O149" s="156" t="str">
        <f>IF('新羽地域の年表 '!I149="","","新羽町連合町内会（"&amp;SUBSTITUTE('新羽地域の年表 '!I149,CHAR(10),"&lt;br&gt;")&amp;"周年）&lt;br&gt;　連合町内会長："&amp;SUBSTITUTE('新羽地域の年表 '!J149,CHAR(10),"&lt;br&gt;"))</f>
        <v/>
      </c>
      <c r="P149" s="75" t="str">
        <f>IF('新羽地域の年表 '!$J149="","","&lt;br&gt;")</f>
        <v/>
      </c>
      <c r="Q149" s="156" t="str">
        <f>IF('新羽地域の年表 '!K149="","","第"&amp;SUBSTITUTE('新羽地域の年表 '!K149,CHAR(10),"&lt;br&gt;")&amp;"回新羽地区健民祭&lt;br&gt;　実行委員長:"&amp;SUBSTITUTE('新羽地域の年表 '!L149,CHAR(10),"&lt;br&gt;"))</f>
        <v/>
      </c>
      <c r="R149" s="75" t="str">
        <f>IF('新羽地域の年表 '!$L149="","","&lt;br&gt;　優勝：")</f>
        <v/>
      </c>
      <c r="S149" s="156" t="str">
        <f>SUBSTITUTE('新羽地域の年表 '!M149,CHAR(10),"&lt;br&gt;")</f>
        <v/>
      </c>
      <c r="T149" s="75" t="str">
        <f>IF('新羽地域の年表 '!$M149="","","&lt;br&gt;")</f>
        <v/>
      </c>
      <c r="U149" s="156" t="str">
        <f>IF('新羽地域の年表 '!N149="","","第"&amp;SUBSTITUTE('新羽地域の年表 '!N149,CHAR(10),"&lt;br&gt;")&amp;"回新羽サマーフェスティバル&lt;br&gt;　実行委員長："&amp;SUBSTITUTE('新羽地域の年表 '!O149,CHAR(10),"&lt;br&gt;"))</f>
        <v/>
      </c>
      <c r="V149" s="75" t="str">
        <f>IF('新羽地域の年表 '!$O149="","","&lt;br&gt;")</f>
        <v/>
      </c>
      <c r="W149" s="156" t="str">
        <f>IF('新羽地域の年表 '!P149="","",SUBSTITUTE('新羽地域の年表 '!P149,CHAR(10),"&lt;br&gt;"))</f>
        <v/>
      </c>
      <c r="X149" s="75" t="str">
        <f>IF('新羽地域の年表 '!$A149="","","&lt;/font&gt;&lt;/td&gt;&lt;/tr&gt;")</f>
        <v>&lt;/font&gt;&lt;/td&gt;&lt;/tr&gt;</v>
      </c>
      <c r="Y149" s="156"/>
      <c r="AA149" s="158"/>
      <c r="AB149" s="75" t="str">
        <f t="shared" si="4"/>
        <v>&lt;tr&gt;&lt;td valign="top"&gt;1889年&lt;br&gt;&lt;font size="-1"&gt;明治22年&lt;/font&gt;&lt;/td&gt;&lt;td valign="top"&gt;&lt;font size="-1"&gt;３月、市町村制が実施。新羽、吉田、高田の村々を合併して新田村となる。大熊村は新羽村と分かれる。小机村・大綱村・日吉村などが組織される&lt;br&gt;----&lt;br&gt;横浜に市制がしかれる（人口116,193人・面積5．40 km2）&lt;br&gt;市制施行により横浜市となる。初代市長は増田知。&lt;br&gt;横浜郵便局、佐立七次郎の設計でレンガ造りの建築される&lt;/font&gt;&lt;/td&gt;&lt;td nowrap valign="top"&gt;&lt;font size="-1"&gt;横浜開港30周年&lt;br&gt;横浜市政施行&lt;br&gt;&lt;/font&gt;&lt;/td&gt;&lt;/tr&gt;</v>
      </c>
    </row>
    <row r="150" spans="2:28" ht="27">
      <c r="B150" s="157"/>
      <c r="D150" s="75" t="str">
        <f>IF('新羽地域の年表 '!$A150="","","&lt;tr&gt;&lt;td valign="&amp;D$2&amp;"top"&amp;D$2&amp;"&gt;")</f>
        <v>&lt;tr&gt;&lt;td valign="top"&gt;</v>
      </c>
      <c r="E150" s="159" t="str">
        <f>IF('新羽地域の年表 '!A150="","",'新羽地域の年表 '!A150&amp;"年&lt;br&gt;&lt;font size="&amp;E$2&amp;"-1"&amp;E$2&amp;"&gt;"&amp;('新羽地域の年表 '!B150&amp;'新羽地域の年表 '!C150&amp;'新羽地域の年表 '!D150))</f>
        <v>1890年&lt;br&gt;&lt;font size="-1"&gt;明治23年</v>
      </c>
      <c r="F150" s="75" t="str">
        <f>IF('新羽地域の年表 '!$A150="","","&lt;/font&gt;&lt;/td&gt;&lt;td valign="&amp;F$2&amp;"top"&amp;F$2&amp;"&gt;&lt;font size="&amp;F$2&amp;"-1"&amp;F$2&amp;"&gt;")</f>
        <v>&lt;/font&gt;&lt;/td&gt;&lt;td valign="top"&gt;&lt;font size="-1"&gt;</v>
      </c>
      <c r="G150" s="156" t="str">
        <f>SUBSTITUTE('新羽地域の年表 '!E150,CHAR(10),"&lt;br&gt;")</f>
        <v>東京-横浜間で電話交換開始&lt;br&gt;横浜共同電灯会社の設立</v>
      </c>
      <c r="H150" s="75" t="str">
        <f>IF('新羽地域の年表 '!$A150="","","&lt;/font&gt;&lt;/td&gt;&lt;td nowrap valign="&amp;H$2&amp;"top"&amp;H$2&amp;"&gt;&lt;font size="&amp;F$2&amp;"-1"&amp;F$2&amp;"&gt;")</f>
        <v>&lt;/font&gt;&lt;/td&gt;&lt;td nowrap valign="top"&gt;&lt;font size="-1"&gt;</v>
      </c>
      <c r="I150" s="156" t="str">
        <f>IF('新羽地域の年表 '!F150="","","横浜開港"&amp;SUBSTITUTE('新羽地域の年表 '!F150,CHAR(10),"&lt;br&gt;")&amp;"周年")</f>
        <v>横浜開港31周年</v>
      </c>
      <c r="J150" s="75" t="str">
        <f>IF('新羽地域の年表 '!$F150="","","&lt;br&gt;")</f>
        <v>&lt;br&gt;</v>
      </c>
      <c r="K150" s="156" t="str">
        <f>IF('新羽地域の年表 '!G150="","","横浜市政"&amp;SUBSTITUTE('新羽地域の年表 '!G150,CHAR(10),"&lt;br&gt;")&amp;"周年")</f>
        <v>横浜市政1周年</v>
      </c>
      <c r="L150" s="75" t="str">
        <f>IF('新羽地域の年表 '!$G150="","","&lt;br&gt;")</f>
        <v>&lt;br&gt;</v>
      </c>
      <c r="M150" s="156" t="str">
        <f>IF('新羽地域の年表 '!H150="","","港北区制"&amp;SUBSTITUTE('新羽地域の年表 '!H150,CHAR(10),"&lt;br&gt;")&amp;"周年")</f>
        <v/>
      </c>
      <c r="N150" s="75" t="str">
        <f>IF('新羽地域の年表 '!$H150="","","&lt;br&gt;")</f>
        <v/>
      </c>
      <c r="O150" s="156" t="str">
        <f>IF('新羽地域の年表 '!I150="","","新羽町連合町内会（"&amp;SUBSTITUTE('新羽地域の年表 '!I150,CHAR(10),"&lt;br&gt;")&amp;"周年）&lt;br&gt;　連合町内会長："&amp;SUBSTITUTE('新羽地域の年表 '!J150,CHAR(10),"&lt;br&gt;"))</f>
        <v/>
      </c>
      <c r="P150" s="75" t="str">
        <f>IF('新羽地域の年表 '!$J150="","","&lt;br&gt;")</f>
        <v/>
      </c>
      <c r="Q150" s="156" t="str">
        <f>IF('新羽地域の年表 '!K150="","","第"&amp;SUBSTITUTE('新羽地域の年表 '!K150,CHAR(10),"&lt;br&gt;")&amp;"回新羽地区健民祭&lt;br&gt;　実行委員長:"&amp;SUBSTITUTE('新羽地域の年表 '!L150,CHAR(10),"&lt;br&gt;"))</f>
        <v/>
      </c>
      <c r="R150" s="75" t="str">
        <f>IF('新羽地域の年表 '!$L150="","","&lt;br&gt;　優勝：")</f>
        <v/>
      </c>
      <c r="S150" s="156" t="str">
        <f>SUBSTITUTE('新羽地域の年表 '!M150,CHAR(10),"&lt;br&gt;")</f>
        <v/>
      </c>
      <c r="T150" s="75" t="str">
        <f>IF('新羽地域の年表 '!$M150="","","&lt;br&gt;")</f>
        <v/>
      </c>
      <c r="U150" s="156" t="str">
        <f>IF('新羽地域の年表 '!N150="","","第"&amp;SUBSTITUTE('新羽地域の年表 '!N150,CHAR(10),"&lt;br&gt;")&amp;"回新羽サマーフェスティバル&lt;br&gt;　実行委員長："&amp;SUBSTITUTE('新羽地域の年表 '!O150,CHAR(10),"&lt;br&gt;"))</f>
        <v/>
      </c>
      <c r="V150" s="75" t="str">
        <f>IF('新羽地域の年表 '!$O150="","","&lt;br&gt;")</f>
        <v/>
      </c>
      <c r="W150" s="156" t="str">
        <f>IF('新羽地域の年表 '!P150="","",SUBSTITUTE('新羽地域の年表 '!P150,CHAR(10),"&lt;br&gt;"))</f>
        <v/>
      </c>
      <c r="X150" s="75" t="str">
        <f>IF('新羽地域の年表 '!$A150="","","&lt;/font&gt;&lt;/td&gt;&lt;/tr&gt;")</f>
        <v>&lt;/font&gt;&lt;/td&gt;&lt;/tr&gt;</v>
      </c>
      <c r="Y150" s="156"/>
      <c r="AA150" s="158"/>
      <c r="AB150" s="75" t="str">
        <f t="shared" si="4"/>
        <v>&lt;tr&gt;&lt;td valign="top"&gt;1890年&lt;br&gt;&lt;font size="-1"&gt;明治23年&lt;/font&gt;&lt;/td&gt;&lt;td valign="top"&gt;&lt;font size="-1"&gt;東京-横浜間で電話交換開始&lt;br&gt;横浜共同電灯会社の設立&lt;/font&gt;&lt;/td&gt;&lt;td nowrap valign="top"&gt;&lt;font size="-1"&gt;横浜開港31周年&lt;br&gt;横浜市政1周年&lt;br&gt;&lt;/font&gt;&lt;/td&gt;&lt;/tr&gt;</v>
      </c>
    </row>
    <row r="151" spans="2:28" ht="27">
      <c r="B151" s="157"/>
      <c r="D151" s="75" t="str">
        <f>IF('新羽地域の年表 '!$A151="","","&lt;tr&gt;&lt;td valign="&amp;D$2&amp;"top"&amp;D$2&amp;"&gt;")</f>
        <v>&lt;tr&gt;&lt;td valign="top"&gt;</v>
      </c>
      <c r="E151" s="159" t="str">
        <f>IF('新羽地域の年表 '!A151="","",'新羽地域の年表 '!A151&amp;"年&lt;br&gt;&lt;font size="&amp;E$2&amp;"-1"&amp;E$2&amp;"&gt;"&amp;('新羽地域の年表 '!B151&amp;'新羽地域の年表 '!C151&amp;'新羽地域の年表 '!D151))</f>
        <v>1891年&lt;br&gt;&lt;font size="-1"&gt;明治24年</v>
      </c>
      <c r="F151" s="75" t="str">
        <f>IF('新羽地域の年表 '!$A151="","","&lt;/font&gt;&lt;/td&gt;&lt;td valign="&amp;F$2&amp;"top"&amp;F$2&amp;"&gt;&lt;font size="&amp;F$2&amp;"-1"&amp;F$2&amp;"&gt;")</f>
        <v>&lt;/font&gt;&lt;/td&gt;&lt;td valign="top"&gt;&lt;font size="-1"&gt;</v>
      </c>
      <c r="G151" s="156" t="str">
        <f>SUBSTITUTE('新羽地域の年表 '!E151,CHAR(10),"&lt;br&gt;")</f>
        <v>４月、横浜医科大学 (旧制) 、横浜市に移管、横浜市十全医院と改称し市営になる</v>
      </c>
      <c r="H151" s="75" t="str">
        <f>IF('新羽地域の年表 '!$A151="","","&lt;/font&gt;&lt;/td&gt;&lt;td nowrap valign="&amp;H$2&amp;"top"&amp;H$2&amp;"&gt;&lt;font size="&amp;F$2&amp;"-1"&amp;F$2&amp;"&gt;")</f>
        <v>&lt;/font&gt;&lt;/td&gt;&lt;td nowrap valign="top"&gt;&lt;font size="-1"&gt;</v>
      </c>
      <c r="I151" s="156" t="str">
        <f>IF('新羽地域の年表 '!F151="","","横浜開港"&amp;SUBSTITUTE('新羽地域の年表 '!F151,CHAR(10),"&lt;br&gt;")&amp;"周年")</f>
        <v>横浜開港32周年</v>
      </c>
      <c r="J151" s="75" t="str">
        <f>IF('新羽地域の年表 '!$F151="","","&lt;br&gt;")</f>
        <v>&lt;br&gt;</v>
      </c>
      <c r="K151" s="156" t="str">
        <f>IF('新羽地域の年表 '!G151="","","横浜市政"&amp;SUBSTITUTE('新羽地域の年表 '!G151,CHAR(10),"&lt;br&gt;")&amp;"周年")</f>
        <v>横浜市政2周年</v>
      </c>
      <c r="L151" s="75" t="str">
        <f>IF('新羽地域の年表 '!$G151="","","&lt;br&gt;")</f>
        <v>&lt;br&gt;</v>
      </c>
      <c r="M151" s="156" t="str">
        <f>IF('新羽地域の年表 '!H151="","","港北区制"&amp;SUBSTITUTE('新羽地域の年表 '!H151,CHAR(10),"&lt;br&gt;")&amp;"周年")</f>
        <v/>
      </c>
      <c r="N151" s="75" t="str">
        <f>IF('新羽地域の年表 '!$H151="","","&lt;br&gt;")</f>
        <v/>
      </c>
      <c r="O151" s="156" t="str">
        <f>IF('新羽地域の年表 '!I151="","","新羽町連合町内会（"&amp;SUBSTITUTE('新羽地域の年表 '!I151,CHAR(10),"&lt;br&gt;")&amp;"周年）&lt;br&gt;　連合町内会長："&amp;SUBSTITUTE('新羽地域の年表 '!J151,CHAR(10),"&lt;br&gt;"))</f>
        <v/>
      </c>
      <c r="P151" s="75" t="str">
        <f>IF('新羽地域の年表 '!$J151="","","&lt;br&gt;")</f>
        <v/>
      </c>
      <c r="Q151" s="156" t="str">
        <f>IF('新羽地域の年表 '!K151="","","第"&amp;SUBSTITUTE('新羽地域の年表 '!K151,CHAR(10),"&lt;br&gt;")&amp;"回新羽地区健民祭&lt;br&gt;　実行委員長:"&amp;SUBSTITUTE('新羽地域の年表 '!L151,CHAR(10),"&lt;br&gt;"))</f>
        <v/>
      </c>
      <c r="R151" s="75" t="str">
        <f>IF('新羽地域の年表 '!$L151="","","&lt;br&gt;　優勝：")</f>
        <v/>
      </c>
      <c r="S151" s="156" t="str">
        <f>SUBSTITUTE('新羽地域の年表 '!M151,CHAR(10),"&lt;br&gt;")</f>
        <v/>
      </c>
      <c r="T151" s="75" t="str">
        <f>IF('新羽地域の年表 '!$M151="","","&lt;br&gt;")</f>
        <v/>
      </c>
      <c r="U151" s="156" t="str">
        <f>IF('新羽地域の年表 '!N151="","","第"&amp;SUBSTITUTE('新羽地域の年表 '!N151,CHAR(10),"&lt;br&gt;")&amp;"回新羽サマーフェスティバル&lt;br&gt;　実行委員長："&amp;SUBSTITUTE('新羽地域の年表 '!O151,CHAR(10),"&lt;br&gt;"))</f>
        <v/>
      </c>
      <c r="V151" s="75" t="str">
        <f>IF('新羽地域の年表 '!$O151="","","&lt;br&gt;")</f>
        <v/>
      </c>
      <c r="W151" s="156" t="str">
        <f>IF('新羽地域の年表 '!P151="","",SUBSTITUTE('新羽地域の年表 '!P151,CHAR(10),"&lt;br&gt;"))</f>
        <v/>
      </c>
      <c r="X151" s="75" t="str">
        <f>IF('新羽地域の年表 '!$A151="","","&lt;/font&gt;&lt;/td&gt;&lt;/tr&gt;")</f>
        <v>&lt;/font&gt;&lt;/td&gt;&lt;/tr&gt;</v>
      </c>
      <c r="Y151" s="156"/>
      <c r="AA151" s="158"/>
      <c r="AB151" s="75" t="str">
        <f t="shared" si="4"/>
        <v>&lt;tr&gt;&lt;td valign="top"&gt;1891年&lt;br&gt;&lt;font size="-1"&gt;明治24年&lt;/font&gt;&lt;/td&gt;&lt;td valign="top"&gt;&lt;font size="-1"&gt;４月、横浜医科大学 (旧制) 、横浜市に移管、横浜市十全医院と改称し市営になる&lt;/font&gt;&lt;/td&gt;&lt;td nowrap valign="top"&gt;&lt;font size="-1"&gt;横浜開港32周年&lt;br&gt;横浜市政2周年&lt;br&gt;&lt;/font&gt;&lt;/td&gt;&lt;/tr&gt;</v>
      </c>
    </row>
    <row r="152" spans="2:28">
      <c r="B152" s="157"/>
      <c r="D152" s="75" t="str">
        <f>IF('新羽地域の年表 '!$A152="","","&lt;tr&gt;&lt;td valign="&amp;D$2&amp;"top"&amp;D$2&amp;"&gt;")</f>
        <v>&lt;tr&gt;&lt;td valign="top"&gt;</v>
      </c>
      <c r="E152" s="159" t="str">
        <f>IF('新羽地域の年表 '!A152="","",'新羽地域の年表 '!A152&amp;"年&lt;br&gt;&lt;font size="&amp;E$2&amp;"-1"&amp;E$2&amp;"&gt;"&amp;('新羽地域の年表 '!B152&amp;'新羽地域の年表 '!C152&amp;'新羽地域の年表 '!D152))</f>
        <v>1892年&lt;br&gt;&lt;font size="-1"&gt;明治25年</v>
      </c>
      <c r="F152" s="75" t="str">
        <f>IF('新羽地域の年表 '!$A152="","","&lt;/font&gt;&lt;/td&gt;&lt;td valign="&amp;F$2&amp;"top"&amp;F$2&amp;"&gt;&lt;font size="&amp;F$2&amp;"-1"&amp;F$2&amp;"&gt;")</f>
        <v>&lt;/font&gt;&lt;/td&gt;&lt;td valign="top"&gt;&lt;font size="-1"&gt;</v>
      </c>
      <c r="G152" s="156" t="str">
        <f>SUBSTITUTE('新羽地域の年表 '!E152,CHAR(10),"&lt;br&gt;")</f>
        <v>ガス局が市営になる</v>
      </c>
      <c r="H152" s="75" t="str">
        <f>IF('新羽地域の年表 '!$A152="","","&lt;/font&gt;&lt;/td&gt;&lt;td nowrap valign="&amp;H$2&amp;"top"&amp;H$2&amp;"&gt;&lt;font size="&amp;F$2&amp;"-1"&amp;F$2&amp;"&gt;")</f>
        <v>&lt;/font&gt;&lt;/td&gt;&lt;td nowrap valign="top"&gt;&lt;font size="-1"&gt;</v>
      </c>
      <c r="I152" s="156" t="str">
        <f>IF('新羽地域の年表 '!F152="","","横浜開港"&amp;SUBSTITUTE('新羽地域の年表 '!F152,CHAR(10),"&lt;br&gt;")&amp;"周年")</f>
        <v>横浜開港33周年</v>
      </c>
      <c r="J152" s="75" t="str">
        <f>IF('新羽地域の年表 '!$F152="","","&lt;br&gt;")</f>
        <v>&lt;br&gt;</v>
      </c>
      <c r="K152" s="156" t="str">
        <f>IF('新羽地域の年表 '!G152="","","横浜市政"&amp;SUBSTITUTE('新羽地域の年表 '!G152,CHAR(10),"&lt;br&gt;")&amp;"周年")</f>
        <v>横浜市政3周年</v>
      </c>
      <c r="L152" s="75" t="str">
        <f>IF('新羽地域の年表 '!$G152="","","&lt;br&gt;")</f>
        <v>&lt;br&gt;</v>
      </c>
      <c r="M152" s="156" t="str">
        <f>IF('新羽地域の年表 '!H152="","","港北区制"&amp;SUBSTITUTE('新羽地域の年表 '!H152,CHAR(10),"&lt;br&gt;")&amp;"周年")</f>
        <v/>
      </c>
      <c r="N152" s="75" t="str">
        <f>IF('新羽地域の年表 '!$H152="","","&lt;br&gt;")</f>
        <v/>
      </c>
      <c r="O152" s="156" t="str">
        <f>IF('新羽地域の年表 '!I152="","","新羽町連合町内会（"&amp;SUBSTITUTE('新羽地域の年表 '!I152,CHAR(10),"&lt;br&gt;")&amp;"周年）&lt;br&gt;　連合町内会長："&amp;SUBSTITUTE('新羽地域の年表 '!J152,CHAR(10),"&lt;br&gt;"))</f>
        <v/>
      </c>
      <c r="P152" s="75" t="str">
        <f>IF('新羽地域の年表 '!$J152="","","&lt;br&gt;")</f>
        <v/>
      </c>
      <c r="Q152" s="156" t="str">
        <f>IF('新羽地域の年表 '!K152="","","第"&amp;SUBSTITUTE('新羽地域の年表 '!K152,CHAR(10),"&lt;br&gt;")&amp;"回新羽地区健民祭&lt;br&gt;　実行委員長:"&amp;SUBSTITUTE('新羽地域の年表 '!L152,CHAR(10),"&lt;br&gt;"))</f>
        <v/>
      </c>
      <c r="R152" s="75" t="str">
        <f>IF('新羽地域の年表 '!$L152="","","&lt;br&gt;　優勝：")</f>
        <v/>
      </c>
      <c r="S152" s="156" t="str">
        <f>SUBSTITUTE('新羽地域の年表 '!M152,CHAR(10),"&lt;br&gt;")</f>
        <v/>
      </c>
      <c r="T152" s="75" t="str">
        <f>IF('新羽地域の年表 '!$M152="","","&lt;br&gt;")</f>
        <v/>
      </c>
      <c r="U152" s="156" t="str">
        <f>IF('新羽地域の年表 '!N152="","","第"&amp;SUBSTITUTE('新羽地域の年表 '!N152,CHAR(10),"&lt;br&gt;")&amp;"回新羽サマーフェスティバル&lt;br&gt;　実行委員長："&amp;SUBSTITUTE('新羽地域の年表 '!O152,CHAR(10),"&lt;br&gt;"))</f>
        <v/>
      </c>
      <c r="V152" s="75" t="str">
        <f>IF('新羽地域の年表 '!$O152="","","&lt;br&gt;")</f>
        <v/>
      </c>
      <c r="W152" s="156" t="str">
        <f>IF('新羽地域の年表 '!P152="","",SUBSTITUTE('新羽地域の年表 '!P152,CHAR(10),"&lt;br&gt;"))</f>
        <v/>
      </c>
      <c r="X152" s="75" t="str">
        <f>IF('新羽地域の年表 '!$A152="","","&lt;/font&gt;&lt;/td&gt;&lt;/tr&gt;")</f>
        <v>&lt;/font&gt;&lt;/td&gt;&lt;/tr&gt;</v>
      </c>
      <c r="Y152" s="156"/>
      <c r="AA152" s="158"/>
      <c r="AB152" s="75" t="str">
        <f t="shared" si="4"/>
        <v>&lt;tr&gt;&lt;td valign="top"&gt;1892年&lt;br&gt;&lt;font size="-1"&gt;明治25年&lt;/font&gt;&lt;/td&gt;&lt;td valign="top"&gt;&lt;font size="-1"&gt;ガス局が市営になる&lt;/font&gt;&lt;/td&gt;&lt;td nowrap valign="top"&gt;&lt;font size="-1"&gt;横浜開港33周年&lt;br&gt;横浜市政3周年&lt;br&gt;&lt;/font&gt;&lt;/td&gt;&lt;/tr&gt;</v>
      </c>
    </row>
    <row r="153" spans="2:28" ht="40.5">
      <c r="B153" s="157"/>
      <c r="D153" s="75" t="str">
        <f>IF('新羽地域の年表 '!$A153="","","&lt;tr&gt;&lt;td valign="&amp;D$2&amp;"top"&amp;D$2&amp;"&gt;")</f>
        <v>&lt;tr&gt;&lt;td valign="top"&gt;</v>
      </c>
      <c r="E153" s="159" t="str">
        <f>IF('新羽地域の年表 '!A153="","",'新羽地域の年表 '!A153&amp;"年&lt;br&gt;&lt;font size="&amp;E$2&amp;"-1"&amp;E$2&amp;"&gt;"&amp;('新羽地域の年表 '!B153&amp;'新羽地域の年表 '!C153&amp;'新羽地域の年表 '!D153))</f>
        <v>1893年&lt;br&gt;&lt;font size="-1"&gt;明治26年</v>
      </c>
      <c r="F153" s="75" t="str">
        <f>IF('新羽地域の年表 '!$A153="","","&lt;/font&gt;&lt;/td&gt;&lt;td valign="&amp;F$2&amp;"top"&amp;F$2&amp;"&gt;&lt;font size="&amp;F$2&amp;"-1"&amp;F$2&amp;"&gt;")</f>
        <v>&lt;/font&gt;&lt;/td&gt;&lt;td valign="top"&gt;&lt;font size="-1"&gt;</v>
      </c>
      <c r="G153" s="156" t="str">
        <f>SUBSTITUTE('新羽地域の年表 '!E153,CHAR(10),"&lt;br&gt;")</f>
        <v>新羽小学校と吉田小学校を合わせて都筑郡新田村立尋常新田小学校創立。校舎は現在に新田地区センターのある場所、吉田3234番地。</v>
      </c>
      <c r="H153" s="75" t="str">
        <f>IF('新羽地域の年表 '!$A153="","","&lt;/font&gt;&lt;/td&gt;&lt;td nowrap valign="&amp;H$2&amp;"top"&amp;H$2&amp;"&gt;&lt;font size="&amp;F$2&amp;"-1"&amp;F$2&amp;"&gt;")</f>
        <v>&lt;/font&gt;&lt;/td&gt;&lt;td nowrap valign="top"&gt;&lt;font size="-1"&gt;</v>
      </c>
      <c r="I153" s="156" t="str">
        <f>IF('新羽地域の年表 '!F153="","","横浜開港"&amp;SUBSTITUTE('新羽地域の年表 '!F153,CHAR(10),"&lt;br&gt;")&amp;"周年")</f>
        <v>横浜開港34周年</v>
      </c>
      <c r="J153" s="75" t="str">
        <f>IF('新羽地域の年表 '!$F153="","","&lt;br&gt;")</f>
        <v>&lt;br&gt;</v>
      </c>
      <c r="K153" s="156" t="str">
        <f>IF('新羽地域の年表 '!G153="","","横浜市政"&amp;SUBSTITUTE('新羽地域の年表 '!G153,CHAR(10),"&lt;br&gt;")&amp;"周年")</f>
        <v>横浜市政4周年</v>
      </c>
      <c r="L153" s="75" t="str">
        <f>IF('新羽地域の年表 '!$G153="","","&lt;br&gt;")</f>
        <v>&lt;br&gt;</v>
      </c>
      <c r="M153" s="156" t="str">
        <f>IF('新羽地域の年表 '!H153="","","港北区制"&amp;SUBSTITUTE('新羽地域の年表 '!H153,CHAR(10),"&lt;br&gt;")&amp;"周年")</f>
        <v/>
      </c>
      <c r="N153" s="75" t="str">
        <f>IF('新羽地域の年表 '!$H153="","","&lt;br&gt;")</f>
        <v/>
      </c>
      <c r="O153" s="156" t="str">
        <f>IF('新羽地域の年表 '!I153="","","新羽町連合町内会（"&amp;SUBSTITUTE('新羽地域の年表 '!I153,CHAR(10),"&lt;br&gt;")&amp;"周年）&lt;br&gt;　連合町内会長："&amp;SUBSTITUTE('新羽地域の年表 '!J153,CHAR(10),"&lt;br&gt;"))</f>
        <v/>
      </c>
      <c r="P153" s="75" t="str">
        <f>IF('新羽地域の年表 '!$J153="","","&lt;br&gt;")</f>
        <v/>
      </c>
      <c r="Q153" s="156" t="str">
        <f>IF('新羽地域の年表 '!K153="","","第"&amp;SUBSTITUTE('新羽地域の年表 '!K153,CHAR(10),"&lt;br&gt;")&amp;"回新羽地区健民祭&lt;br&gt;　実行委員長:"&amp;SUBSTITUTE('新羽地域の年表 '!L153,CHAR(10),"&lt;br&gt;"))</f>
        <v/>
      </c>
      <c r="R153" s="75" t="str">
        <f>IF('新羽地域の年表 '!$L153="","","&lt;br&gt;　優勝：")</f>
        <v/>
      </c>
      <c r="S153" s="156" t="str">
        <f>SUBSTITUTE('新羽地域の年表 '!M153,CHAR(10),"&lt;br&gt;")</f>
        <v/>
      </c>
      <c r="T153" s="75" t="str">
        <f>IF('新羽地域の年表 '!$M153="","","&lt;br&gt;")</f>
        <v/>
      </c>
      <c r="U153" s="156" t="str">
        <f>IF('新羽地域の年表 '!N153="","","第"&amp;SUBSTITUTE('新羽地域の年表 '!N153,CHAR(10),"&lt;br&gt;")&amp;"回新羽サマーフェスティバル&lt;br&gt;　実行委員長："&amp;SUBSTITUTE('新羽地域の年表 '!O153,CHAR(10),"&lt;br&gt;"))</f>
        <v/>
      </c>
      <c r="V153" s="75" t="str">
        <f>IF('新羽地域の年表 '!$O153="","","&lt;br&gt;")</f>
        <v/>
      </c>
      <c r="W153" s="156" t="str">
        <f>IF('新羽地域の年表 '!P153="","",SUBSTITUTE('新羽地域の年表 '!P153,CHAR(10),"&lt;br&gt;"))</f>
        <v/>
      </c>
      <c r="X153" s="75" t="str">
        <f>IF('新羽地域の年表 '!$A153="","","&lt;/font&gt;&lt;/td&gt;&lt;/tr&gt;")</f>
        <v>&lt;/font&gt;&lt;/td&gt;&lt;/tr&gt;</v>
      </c>
      <c r="Y153" s="156"/>
      <c r="AA153" s="158"/>
      <c r="AB153" s="75" t="str">
        <f t="shared" si="4"/>
        <v>&lt;tr&gt;&lt;td valign="top"&gt;1893年&lt;br&gt;&lt;font size="-1"&gt;明治26年&lt;/font&gt;&lt;/td&gt;&lt;td valign="top"&gt;&lt;font size="-1"&gt;新羽小学校と吉田小学校を合わせて都筑郡新田村立尋常新田小学校創立。校舎は現在に新田地区センターのある場所、吉田3234番地。&lt;/font&gt;&lt;/td&gt;&lt;td nowrap valign="top"&gt;&lt;font size="-1"&gt;横浜開港34周年&lt;br&gt;横浜市政4周年&lt;br&gt;&lt;/font&gt;&lt;/td&gt;&lt;/tr&gt;</v>
      </c>
    </row>
    <row r="154" spans="2:28" ht="40.5">
      <c r="B154" s="157"/>
      <c r="D154" s="75" t="str">
        <f>IF('新羽地域の年表 '!$A154="","","&lt;tr&gt;&lt;td valign="&amp;D$2&amp;"top"&amp;D$2&amp;"&gt;")</f>
        <v>&lt;tr&gt;&lt;td valign="top"&gt;</v>
      </c>
      <c r="E154" s="159" t="str">
        <f>IF('新羽地域の年表 '!A154="","",'新羽地域の年表 '!A154&amp;"年&lt;br&gt;&lt;font size="&amp;E$2&amp;"-1"&amp;E$2&amp;"&gt;"&amp;('新羽地域の年表 '!B154&amp;'新羽地域の年表 '!C154&amp;'新羽地域の年表 '!D154))</f>
        <v>1894年&lt;br&gt;&lt;font size="-1"&gt;明治27年</v>
      </c>
      <c r="F154" s="75" t="str">
        <f>IF('新羽地域の年表 '!$A154="","","&lt;/font&gt;&lt;/td&gt;&lt;td valign="&amp;F$2&amp;"top"&amp;F$2&amp;"&gt;&lt;font size="&amp;F$2&amp;"-1"&amp;F$2&amp;"&gt;")</f>
        <v>&lt;/font&gt;&lt;/td&gt;&lt;td valign="top"&gt;&lt;font size="-1"&gt;</v>
      </c>
      <c r="G154" s="156" t="str">
        <f>SUBSTITUTE('新羽地域の年表 '!E154,CHAR(10),"&lt;br&gt;")</f>
        <v>5月　消防団の前身である消防組が、横浜市に3組(伊勢佐木、石川、山手)217人体制で編成される。&lt;br&gt;横浜港鉄さん橋（現在の大さん橋）が完成</v>
      </c>
      <c r="H154" s="75" t="str">
        <f>IF('新羽地域の年表 '!$A154="","","&lt;/font&gt;&lt;/td&gt;&lt;td nowrap valign="&amp;H$2&amp;"top"&amp;H$2&amp;"&gt;&lt;font size="&amp;F$2&amp;"-1"&amp;F$2&amp;"&gt;")</f>
        <v>&lt;/font&gt;&lt;/td&gt;&lt;td nowrap valign="top"&gt;&lt;font size="-1"&gt;</v>
      </c>
      <c r="I154" s="156" t="str">
        <f>IF('新羽地域の年表 '!F154="","","横浜開港"&amp;SUBSTITUTE('新羽地域の年表 '!F154,CHAR(10),"&lt;br&gt;")&amp;"周年")</f>
        <v>横浜開港35周年</v>
      </c>
      <c r="J154" s="75" t="str">
        <f>IF('新羽地域の年表 '!$F154="","","&lt;br&gt;")</f>
        <v>&lt;br&gt;</v>
      </c>
      <c r="K154" s="156" t="str">
        <f>IF('新羽地域の年表 '!G154="","","横浜市政"&amp;SUBSTITUTE('新羽地域の年表 '!G154,CHAR(10),"&lt;br&gt;")&amp;"周年")</f>
        <v>横浜市政5周年</v>
      </c>
      <c r="L154" s="75" t="str">
        <f>IF('新羽地域の年表 '!$G154="","","&lt;br&gt;")</f>
        <v>&lt;br&gt;</v>
      </c>
      <c r="M154" s="156" t="str">
        <f>IF('新羽地域の年表 '!H154="","","港北区制"&amp;SUBSTITUTE('新羽地域の年表 '!H154,CHAR(10),"&lt;br&gt;")&amp;"周年")</f>
        <v/>
      </c>
      <c r="N154" s="75" t="str">
        <f>IF('新羽地域の年表 '!$H154="","","&lt;br&gt;")</f>
        <v/>
      </c>
      <c r="O154" s="156" t="str">
        <f>IF('新羽地域の年表 '!I154="","","新羽町連合町内会（"&amp;SUBSTITUTE('新羽地域の年表 '!I154,CHAR(10),"&lt;br&gt;")&amp;"周年）&lt;br&gt;　連合町内会長："&amp;SUBSTITUTE('新羽地域の年表 '!J154,CHAR(10),"&lt;br&gt;"))</f>
        <v/>
      </c>
      <c r="P154" s="75" t="str">
        <f>IF('新羽地域の年表 '!$J154="","","&lt;br&gt;")</f>
        <v/>
      </c>
      <c r="Q154" s="156" t="str">
        <f>IF('新羽地域の年表 '!K154="","","第"&amp;SUBSTITUTE('新羽地域の年表 '!K154,CHAR(10),"&lt;br&gt;")&amp;"回新羽地区健民祭&lt;br&gt;　実行委員長:"&amp;SUBSTITUTE('新羽地域の年表 '!L154,CHAR(10),"&lt;br&gt;"))</f>
        <v/>
      </c>
      <c r="R154" s="75" t="str">
        <f>IF('新羽地域の年表 '!$L154="","","&lt;br&gt;　優勝：")</f>
        <v/>
      </c>
      <c r="S154" s="156" t="str">
        <f>SUBSTITUTE('新羽地域の年表 '!M154,CHAR(10),"&lt;br&gt;")</f>
        <v/>
      </c>
      <c r="T154" s="75" t="str">
        <f>IF('新羽地域の年表 '!$M154="","","&lt;br&gt;")</f>
        <v/>
      </c>
      <c r="U154" s="156" t="str">
        <f>IF('新羽地域の年表 '!N154="","","第"&amp;SUBSTITUTE('新羽地域の年表 '!N154,CHAR(10),"&lt;br&gt;")&amp;"回新羽サマーフェスティバル&lt;br&gt;　実行委員長："&amp;SUBSTITUTE('新羽地域の年表 '!O154,CHAR(10),"&lt;br&gt;"))</f>
        <v/>
      </c>
      <c r="V154" s="75" t="str">
        <f>IF('新羽地域の年表 '!$O154="","","&lt;br&gt;")</f>
        <v/>
      </c>
      <c r="W154" s="156" t="str">
        <f>IF('新羽地域の年表 '!P154="","",SUBSTITUTE('新羽地域の年表 '!P154,CHAR(10),"&lt;br&gt;"))</f>
        <v/>
      </c>
      <c r="X154" s="75" t="str">
        <f>IF('新羽地域の年表 '!$A154="","","&lt;/font&gt;&lt;/td&gt;&lt;/tr&gt;")</f>
        <v>&lt;/font&gt;&lt;/td&gt;&lt;/tr&gt;</v>
      </c>
      <c r="Y154" s="156"/>
      <c r="AA154" s="158"/>
      <c r="AB154" s="75" t="str">
        <f t="shared" si="4"/>
        <v>&lt;tr&gt;&lt;td valign="top"&gt;1894年&lt;br&gt;&lt;font size="-1"&gt;明治27年&lt;/font&gt;&lt;/td&gt;&lt;td valign="top"&gt;&lt;font size="-1"&gt;5月　消防団の前身である消防組が、横浜市に3組(伊勢佐木、石川、山手)217人体制で編成される。&lt;br&gt;横浜港鉄さん橋（現在の大さん橋）が完成&lt;/font&gt;&lt;/td&gt;&lt;td nowrap valign="top"&gt;&lt;font size="-1"&gt;横浜開港35周年&lt;br&gt;横浜市政5周年&lt;br&gt;&lt;/font&gt;&lt;/td&gt;&lt;/tr&gt;</v>
      </c>
    </row>
    <row r="155" spans="2:28" ht="27">
      <c r="B155" s="157"/>
      <c r="D155" s="75" t="str">
        <f>IF('新羽地域の年表 '!$A155="","","&lt;tr&gt;&lt;td valign="&amp;D$2&amp;"top"&amp;D$2&amp;"&gt;")</f>
        <v>&lt;tr&gt;&lt;td valign="top"&gt;</v>
      </c>
      <c r="E155" s="159" t="str">
        <f>IF('新羽地域の年表 '!A155="","",'新羽地域の年表 '!A155&amp;"年&lt;br&gt;&lt;font size="&amp;E$2&amp;"-1"&amp;E$2&amp;"&gt;"&amp;('新羽地域の年表 '!B155&amp;'新羽地域の年表 '!C155&amp;'新羽地域の年表 '!D155))</f>
        <v>1895年&lt;br&gt;&lt;font size="-1"&gt;明治28年</v>
      </c>
      <c r="F155" s="75" t="str">
        <f>IF('新羽地域の年表 '!$A155="","","&lt;/font&gt;&lt;/td&gt;&lt;td valign="&amp;F$2&amp;"top"&amp;F$2&amp;"&gt;&lt;font size="&amp;F$2&amp;"-1"&amp;F$2&amp;"&gt;")</f>
        <v>&lt;/font&gt;&lt;/td&gt;&lt;td valign="top"&gt;&lt;font size="-1"&gt;</v>
      </c>
      <c r="G155" s="156" t="str">
        <f>SUBSTITUTE('新羽地域の年表 '!E155,CHAR(10),"&lt;br&gt;")</f>
        <v>生糸検査所が設立される&lt;br&gt;横浜商業会議所（横浜商法会議所の後身）が設立される</v>
      </c>
      <c r="H155" s="75" t="str">
        <f>IF('新羽地域の年表 '!$A155="","","&lt;/font&gt;&lt;/td&gt;&lt;td nowrap valign="&amp;H$2&amp;"top"&amp;H$2&amp;"&gt;&lt;font size="&amp;F$2&amp;"-1"&amp;F$2&amp;"&gt;")</f>
        <v>&lt;/font&gt;&lt;/td&gt;&lt;td nowrap valign="top"&gt;&lt;font size="-1"&gt;</v>
      </c>
      <c r="I155" s="156" t="str">
        <f>IF('新羽地域の年表 '!F155="","","横浜開港"&amp;SUBSTITUTE('新羽地域の年表 '!F155,CHAR(10),"&lt;br&gt;")&amp;"周年")</f>
        <v>横浜開港36周年</v>
      </c>
      <c r="J155" s="75" t="str">
        <f>IF('新羽地域の年表 '!$F155="","","&lt;br&gt;")</f>
        <v>&lt;br&gt;</v>
      </c>
      <c r="K155" s="156" t="str">
        <f>IF('新羽地域の年表 '!G155="","","横浜市政"&amp;SUBSTITUTE('新羽地域の年表 '!G155,CHAR(10),"&lt;br&gt;")&amp;"周年")</f>
        <v>横浜市政6周年</v>
      </c>
      <c r="L155" s="75" t="str">
        <f>IF('新羽地域の年表 '!$G155="","","&lt;br&gt;")</f>
        <v>&lt;br&gt;</v>
      </c>
      <c r="M155" s="156" t="str">
        <f>IF('新羽地域の年表 '!H155="","","港北区制"&amp;SUBSTITUTE('新羽地域の年表 '!H155,CHAR(10),"&lt;br&gt;")&amp;"周年")</f>
        <v/>
      </c>
      <c r="N155" s="75" t="str">
        <f>IF('新羽地域の年表 '!$H155="","","&lt;br&gt;")</f>
        <v/>
      </c>
      <c r="O155" s="156" t="str">
        <f>IF('新羽地域の年表 '!I155="","","新羽町連合町内会（"&amp;SUBSTITUTE('新羽地域の年表 '!I155,CHAR(10),"&lt;br&gt;")&amp;"周年）&lt;br&gt;　連合町内会長："&amp;SUBSTITUTE('新羽地域の年表 '!J155,CHAR(10),"&lt;br&gt;"))</f>
        <v/>
      </c>
      <c r="P155" s="75" t="str">
        <f>IF('新羽地域の年表 '!$J155="","","&lt;br&gt;")</f>
        <v/>
      </c>
      <c r="Q155" s="156" t="str">
        <f>IF('新羽地域の年表 '!K155="","","第"&amp;SUBSTITUTE('新羽地域の年表 '!K155,CHAR(10),"&lt;br&gt;")&amp;"回新羽地区健民祭&lt;br&gt;　実行委員長:"&amp;SUBSTITUTE('新羽地域の年表 '!L155,CHAR(10),"&lt;br&gt;"))</f>
        <v/>
      </c>
      <c r="R155" s="75" t="str">
        <f>IF('新羽地域の年表 '!$L155="","","&lt;br&gt;　優勝：")</f>
        <v/>
      </c>
      <c r="S155" s="156" t="str">
        <f>SUBSTITUTE('新羽地域の年表 '!M155,CHAR(10),"&lt;br&gt;")</f>
        <v/>
      </c>
      <c r="T155" s="75" t="str">
        <f>IF('新羽地域の年表 '!$M155="","","&lt;br&gt;")</f>
        <v/>
      </c>
      <c r="U155" s="156" t="str">
        <f>IF('新羽地域の年表 '!N155="","","第"&amp;SUBSTITUTE('新羽地域の年表 '!N155,CHAR(10),"&lt;br&gt;")&amp;"回新羽サマーフェスティバル&lt;br&gt;　実行委員長："&amp;SUBSTITUTE('新羽地域の年表 '!O155,CHAR(10),"&lt;br&gt;"))</f>
        <v/>
      </c>
      <c r="V155" s="75" t="str">
        <f>IF('新羽地域の年表 '!$O155="","","&lt;br&gt;")</f>
        <v/>
      </c>
      <c r="W155" s="156" t="str">
        <f>IF('新羽地域の年表 '!P155="","",SUBSTITUTE('新羽地域の年表 '!P155,CHAR(10),"&lt;br&gt;"))</f>
        <v/>
      </c>
      <c r="X155" s="75" t="str">
        <f>IF('新羽地域の年表 '!$A155="","","&lt;/font&gt;&lt;/td&gt;&lt;/tr&gt;")</f>
        <v>&lt;/font&gt;&lt;/td&gt;&lt;/tr&gt;</v>
      </c>
      <c r="Y155" s="156"/>
      <c r="AA155" s="158"/>
      <c r="AB155" s="75" t="str">
        <f t="shared" si="4"/>
        <v>&lt;tr&gt;&lt;td valign="top"&gt;1895年&lt;br&gt;&lt;font size="-1"&gt;明治28年&lt;/font&gt;&lt;/td&gt;&lt;td valign="top"&gt;&lt;font size="-1"&gt;生糸検査所が設立される&lt;br&gt;横浜商業会議所（横浜商法会議所の後身）が設立される&lt;/font&gt;&lt;/td&gt;&lt;td nowrap valign="top"&gt;&lt;font size="-1"&gt;横浜開港36周年&lt;br&gt;横浜市政6周年&lt;br&gt;&lt;/font&gt;&lt;/td&gt;&lt;/tr&gt;</v>
      </c>
    </row>
    <row r="156" spans="2:28">
      <c r="B156" s="157"/>
      <c r="D156" s="75" t="str">
        <f>IF('新羽地域の年表 '!$A156="","","&lt;tr&gt;&lt;td valign="&amp;D$2&amp;"top"&amp;D$2&amp;"&gt;")</f>
        <v>&lt;tr&gt;&lt;td valign="top"&gt;</v>
      </c>
      <c r="E156" s="159" t="str">
        <f>IF('新羽地域の年表 '!A156="","",'新羽地域の年表 '!A156&amp;"年&lt;br&gt;&lt;font size="&amp;E$2&amp;"-1"&amp;E$2&amp;"&gt;"&amp;('新羽地域の年表 '!B156&amp;'新羽地域の年表 '!C156&amp;'新羽地域の年表 '!D156))</f>
        <v>1896年&lt;br&gt;&lt;font size="-1"&gt;明治29年</v>
      </c>
      <c r="F156" s="75" t="str">
        <f>IF('新羽地域の年表 '!$A156="","","&lt;/font&gt;&lt;/td&gt;&lt;td valign="&amp;F$2&amp;"top"&amp;F$2&amp;"&gt;&lt;font size="&amp;F$2&amp;"-1"&amp;F$2&amp;"&gt;")</f>
        <v>&lt;/font&gt;&lt;/td&gt;&lt;td valign="top"&gt;&lt;font size="-1"&gt;</v>
      </c>
      <c r="G156" s="156" t="str">
        <f>SUBSTITUTE('新羽地域の年表 '!E156,CHAR(10),"&lt;br&gt;")</f>
        <v>横浜港の築港第1期工事が完成（近代港の誕生）</v>
      </c>
      <c r="H156" s="75" t="str">
        <f>IF('新羽地域の年表 '!$A156="","","&lt;/font&gt;&lt;/td&gt;&lt;td nowrap valign="&amp;H$2&amp;"top"&amp;H$2&amp;"&gt;&lt;font size="&amp;F$2&amp;"-1"&amp;F$2&amp;"&gt;")</f>
        <v>&lt;/font&gt;&lt;/td&gt;&lt;td nowrap valign="top"&gt;&lt;font size="-1"&gt;</v>
      </c>
      <c r="I156" s="156" t="str">
        <f>IF('新羽地域の年表 '!F156="","","横浜開港"&amp;SUBSTITUTE('新羽地域の年表 '!F156,CHAR(10),"&lt;br&gt;")&amp;"周年")</f>
        <v>横浜開港37周年</v>
      </c>
      <c r="J156" s="75" t="str">
        <f>IF('新羽地域の年表 '!$F156="","","&lt;br&gt;")</f>
        <v>&lt;br&gt;</v>
      </c>
      <c r="K156" s="156" t="str">
        <f>IF('新羽地域の年表 '!G156="","","横浜市政"&amp;SUBSTITUTE('新羽地域の年表 '!G156,CHAR(10),"&lt;br&gt;")&amp;"周年")</f>
        <v>横浜市政7周年</v>
      </c>
      <c r="L156" s="75" t="str">
        <f>IF('新羽地域の年表 '!$G156="","","&lt;br&gt;")</f>
        <v>&lt;br&gt;</v>
      </c>
      <c r="M156" s="156" t="str">
        <f>IF('新羽地域の年表 '!H156="","","港北区制"&amp;SUBSTITUTE('新羽地域の年表 '!H156,CHAR(10),"&lt;br&gt;")&amp;"周年")</f>
        <v/>
      </c>
      <c r="N156" s="75" t="str">
        <f>IF('新羽地域の年表 '!$H156="","","&lt;br&gt;")</f>
        <v/>
      </c>
      <c r="O156" s="156" t="str">
        <f>IF('新羽地域の年表 '!I156="","","新羽町連合町内会（"&amp;SUBSTITUTE('新羽地域の年表 '!I156,CHAR(10),"&lt;br&gt;")&amp;"周年）&lt;br&gt;　連合町内会長："&amp;SUBSTITUTE('新羽地域の年表 '!J156,CHAR(10),"&lt;br&gt;"))</f>
        <v/>
      </c>
      <c r="P156" s="75" t="str">
        <f>IF('新羽地域の年表 '!$J156="","","&lt;br&gt;")</f>
        <v/>
      </c>
      <c r="Q156" s="156" t="str">
        <f>IF('新羽地域の年表 '!K156="","","第"&amp;SUBSTITUTE('新羽地域の年表 '!K156,CHAR(10),"&lt;br&gt;")&amp;"回新羽地区健民祭&lt;br&gt;　実行委員長:"&amp;SUBSTITUTE('新羽地域の年表 '!L156,CHAR(10),"&lt;br&gt;"))</f>
        <v/>
      </c>
      <c r="R156" s="75" t="str">
        <f>IF('新羽地域の年表 '!$L156="","","&lt;br&gt;　優勝：")</f>
        <v/>
      </c>
      <c r="S156" s="156" t="str">
        <f>SUBSTITUTE('新羽地域の年表 '!M156,CHAR(10),"&lt;br&gt;")</f>
        <v/>
      </c>
      <c r="T156" s="75" t="str">
        <f>IF('新羽地域の年表 '!$M156="","","&lt;br&gt;")</f>
        <v/>
      </c>
      <c r="U156" s="156" t="str">
        <f>IF('新羽地域の年表 '!N156="","","第"&amp;SUBSTITUTE('新羽地域の年表 '!N156,CHAR(10),"&lt;br&gt;")&amp;"回新羽サマーフェスティバル&lt;br&gt;　実行委員長："&amp;SUBSTITUTE('新羽地域の年表 '!O156,CHAR(10),"&lt;br&gt;"))</f>
        <v/>
      </c>
      <c r="V156" s="75" t="str">
        <f>IF('新羽地域の年表 '!$O156="","","&lt;br&gt;")</f>
        <v/>
      </c>
      <c r="W156" s="156" t="str">
        <f>IF('新羽地域の年表 '!P156="","",SUBSTITUTE('新羽地域の年表 '!P156,CHAR(10),"&lt;br&gt;"))</f>
        <v/>
      </c>
      <c r="X156" s="75" t="str">
        <f>IF('新羽地域の年表 '!$A156="","","&lt;/font&gt;&lt;/td&gt;&lt;/tr&gt;")</f>
        <v>&lt;/font&gt;&lt;/td&gt;&lt;/tr&gt;</v>
      </c>
      <c r="Y156" s="156"/>
      <c r="AA156" s="158"/>
      <c r="AB156" s="75" t="str">
        <f t="shared" si="4"/>
        <v>&lt;tr&gt;&lt;td valign="top"&gt;1896年&lt;br&gt;&lt;font size="-1"&gt;明治29年&lt;/font&gt;&lt;/td&gt;&lt;td valign="top"&gt;&lt;font size="-1"&gt;横浜港の築港第1期工事が完成（近代港の誕生）&lt;/font&gt;&lt;/td&gt;&lt;td nowrap valign="top"&gt;&lt;font size="-1"&gt;横浜開港37周年&lt;br&gt;横浜市政7周年&lt;br&gt;&lt;/font&gt;&lt;/td&gt;&lt;/tr&gt;</v>
      </c>
    </row>
    <row r="157" spans="2:28">
      <c r="B157" s="157"/>
      <c r="D157" s="75" t="str">
        <f>IF('新羽地域の年表 '!$A157="","","&lt;tr&gt;&lt;td valign="&amp;D$2&amp;"top"&amp;D$2&amp;"&gt;")</f>
        <v>&lt;tr&gt;&lt;td valign="top"&gt;</v>
      </c>
      <c r="E157" s="159" t="str">
        <f>IF('新羽地域の年表 '!A157="","",'新羽地域の年表 '!A157&amp;"年&lt;br&gt;&lt;font size="&amp;E$2&amp;"-1"&amp;E$2&amp;"&gt;"&amp;('新羽地域の年表 '!B157&amp;'新羽地域の年表 '!C157&amp;'新羽地域の年表 '!D157))</f>
        <v>1897年&lt;br&gt;&lt;font size="-1"&gt;明治30年</v>
      </c>
      <c r="F157" s="75" t="str">
        <f>IF('新羽地域の年表 '!$A157="","","&lt;/font&gt;&lt;/td&gt;&lt;td valign="&amp;F$2&amp;"top"&amp;F$2&amp;"&gt;&lt;font size="&amp;F$2&amp;"-1"&amp;F$2&amp;"&gt;")</f>
        <v>&lt;/font&gt;&lt;/td&gt;&lt;td valign="top"&gt;&lt;font size="-1"&gt;</v>
      </c>
      <c r="G157" s="156" t="str">
        <f>SUBSTITUTE('新羽地域の年表 '!E157,CHAR(10),"&lt;br&gt;")</f>
        <v>横浜船渠第２号ドック竣工</v>
      </c>
      <c r="H157" s="75" t="str">
        <f>IF('新羽地域の年表 '!$A157="","","&lt;/font&gt;&lt;/td&gt;&lt;td nowrap valign="&amp;H$2&amp;"top"&amp;H$2&amp;"&gt;&lt;font size="&amp;F$2&amp;"-1"&amp;F$2&amp;"&gt;")</f>
        <v>&lt;/font&gt;&lt;/td&gt;&lt;td nowrap valign="top"&gt;&lt;font size="-1"&gt;</v>
      </c>
      <c r="I157" s="156" t="str">
        <f>IF('新羽地域の年表 '!F157="","","横浜開港"&amp;SUBSTITUTE('新羽地域の年表 '!F157,CHAR(10),"&lt;br&gt;")&amp;"周年")</f>
        <v>横浜開港38周年</v>
      </c>
      <c r="J157" s="75" t="str">
        <f>IF('新羽地域の年表 '!$F157="","","&lt;br&gt;")</f>
        <v>&lt;br&gt;</v>
      </c>
      <c r="K157" s="156" t="str">
        <f>IF('新羽地域の年表 '!G157="","","横浜市政"&amp;SUBSTITUTE('新羽地域の年表 '!G157,CHAR(10),"&lt;br&gt;")&amp;"周年")</f>
        <v>横浜市政8周年</v>
      </c>
      <c r="L157" s="75" t="str">
        <f>IF('新羽地域の年表 '!$G157="","","&lt;br&gt;")</f>
        <v>&lt;br&gt;</v>
      </c>
      <c r="M157" s="156" t="str">
        <f>IF('新羽地域の年表 '!H157="","","港北区制"&amp;SUBSTITUTE('新羽地域の年表 '!H157,CHAR(10),"&lt;br&gt;")&amp;"周年")</f>
        <v/>
      </c>
      <c r="N157" s="75" t="str">
        <f>IF('新羽地域の年表 '!$H157="","","&lt;br&gt;")</f>
        <v/>
      </c>
      <c r="O157" s="156" t="str">
        <f>IF('新羽地域の年表 '!I157="","","新羽町連合町内会（"&amp;SUBSTITUTE('新羽地域の年表 '!I157,CHAR(10),"&lt;br&gt;")&amp;"周年）&lt;br&gt;　連合町内会長："&amp;SUBSTITUTE('新羽地域の年表 '!J157,CHAR(10),"&lt;br&gt;"))</f>
        <v/>
      </c>
      <c r="P157" s="75" t="str">
        <f>IF('新羽地域の年表 '!$J157="","","&lt;br&gt;")</f>
        <v/>
      </c>
      <c r="Q157" s="156" t="str">
        <f>IF('新羽地域の年表 '!K157="","","第"&amp;SUBSTITUTE('新羽地域の年表 '!K157,CHAR(10),"&lt;br&gt;")&amp;"回新羽地区健民祭&lt;br&gt;　実行委員長:"&amp;SUBSTITUTE('新羽地域の年表 '!L157,CHAR(10),"&lt;br&gt;"))</f>
        <v/>
      </c>
      <c r="R157" s="75" t="str">
        <f>IF('新羽地域の年表 '!$L157="","","&lt;br&gt;　優勝：")</f>
        <v/>
      </c>
      <c r="S157" s="156" t="str">
        <f>SUBSTITUTE('新羽地域の年表 '!M157,CHAR(10),"&lt;br&gt;")</f>
        <v/>
      </c>
      <c r="T157" s="75" t="str">
        <f>IF('新羽地域の年表 '!$M157="","","&lt;br&gt;")</f>
        <v/>
      </c>
      <c r="U157" s="156" t="str">
        <f>IF('新羽地域の年表 '!N157="","","第"&amp;SUBSTITUTE('新羽地域の年表 '!N157,CHAR(10),"&lt;br&gt;")&amp;"回新羽サマーフェスティバル&lt;br&gt;　実行委員長："&amp;SUBSTITUTE('新羽地域の年表 '!O157,CHAR(10),"&lt;br&gt;"))</f>
        <v/>
      </c>
      <c r="V157" s="75" t="str">
        <f>IF('新羽地域の年表 '!$O157="","","&lt;br&gt;")</f>
        <v/>
      </c>
      <c r="W157" s="156" t="str">
        <f>IF('新羽地域の年表 '!P157="","",SUBSTITUTE('新羽地域の年表 '!P157,CHAR(10),"&lt;br&gt;"))</f>
        <v/>
      </c>
      <c r="X157" s="75" t="str">
        <f>IF('新羽地域の年表 '!$A157="","","&lt;/font&gt;&lt;/td&gt;&lt;/tr&gt;")</f>
        <v>&lt;/font&gt;&lt;/td&gt;&lt;/tr&gt;</v>
      </c>
      <c r="Y157" s="156"/>
      <c r="AA157" s="158"/>
      <c r="AB157" s="75" t="str">
        <f t="shared" si="4"/>
        <v>&lt;tr&gt;&lt;td valign="top"&gt;1897年&lt;br&gt;&lt;font size="-1"&gt;明治30年&lt;/font&gt;&lt;/td&gt;&lt;td valign="top"&gt;&lt;font size="-1"&gt;横浜船渠第２号ドック竣工&lt;/font&gt;&lt;/td&gt;&lt;td nowrap valign="top"&gt;&lt;font size="-1"&gt;横浜開港38周年&lt;br&gt;横浜市政8周年&lt;br&gt;&lt;/font&gt;&lt;/td&gt;&lt;/tr&gt;</v>
      </c>
    </row>
    <row r="158" spans="2:28">
      <c r="B158" s="157"/>
      <c r="D158" s="75" t="str">
        <f>IF('新羽地域の年表 '!$A158="","","&lt;tr&gt;&lt;td valign="&amp;D$2&amp;"top"&amp;D$2&amp;"&gt;")</f>
        <v>&lt;tr&gt;&lt;td valign="top"&gt;</v>
      </c>
      <c r="E158" s="159" t="str">
        <f>IF('新羽地域の年表 '!A158="","",'新羽地域の年表 '!A158&amp;"年&lt;br&gt;&lt;font size="&amp;E$2&amp;"-1"&amp;E$2&amp;"&gt;"&amp;('新羽地域の年表 '!B158&amp;'新羽地域の年表 '!C158&amp;'新羽地域の年表 '!D158))</f>
        <v>1898年&lt;br&gt;&lt;font size="-1"&gt;明治31年</v>
      </c>
      <c r="F158" s="75" t="str">
        <f>IF('新羽地域の年表 '!$A158="","","&lt;/font&gt;&lt;/td&gt;&lt;td valign="&amp;F$2&amp;"top"&amp;F$2&amp;"&gt;&lt;font size="&amp;F$2&amp;"-1"&amp;F$2&amp;"&gt;")</f>
        <v>&lt;/font&gt;&lt;/td&gt;&lt;td valign="top"&gt;&lt;font size="-1"&gt;</v>
      </c>
      <c r="G158" s="156" t="str">
        <f>SUBSTITUTE('新羽地域の年表 '!E158,CHAR(10),"&lt;br&gt;")</f>
        <v>5月、京浜急行電鉄の前身「大師電気鉄道」設立</v>
      </c>
      <c r="H158" s="75" t="str">
        <f>IF('新羽地域の年表 '!$A158="","","&lt;/font&gt;&lt;/td&gt;&lt;td nowrap valign="&amp;H$2&amp;"top"&amp;H$2&amp;"&gt;&lt;font size="&amp;F$2&amp;"-1"&amp;F$2&amp;"&gt;")</f>
        <v>&lt;/font&gt;&lt;/td&gt;&lt;td nowrap valign="top"&gt;&lt;font size="-1"&gt;</v>
      </c>
      <c r="I158" s="156" t="str">
        <f>IF('新羽地域の年表 '!F158="","","横浜開港"&amp;SUBSTITUTE('新羽地域の年表 '!F158,CHAR(10),"&lt;br&gt;")&amp;"周年")</f>
        <v>横浜開港39周年</v>
      </c>
      <c r="J158" s="75" t="str">
        <f>IF('新羽地域の年表 '!$F158="","","&lt;br&gt;")</f>
        <v>&lt;br&gt;</v>
      </c>
      <c r="K158" s="156" t="str">
        <f>IF('新羽地域の年表 '!G158="","","横浜市政"&amp;SUBSTITUTE('新羽地域の年表 '!G158,CHAR(10),"&lt;br&gt;")&amp;"周年")</f>
        <v>横浜市政9周年</v>
      </c>
      <c r="L158" s="75" t="str">
        <f>IF('新羽地域の年表 '!$G158="","","&lt;br&gt;")</f>
        <v>&lt;br&gt;</v>
      </c>
      <c r="M158" s="156" t="str">
        <f>IF('新羽地域の年表 '!H158="","","港北区制"&amp;SUBSTITUTE('新羽地域の年表 '!H158,CHAR(10),"&lt;br&gt;")&amp;"周年")</f>
        <v/>
      </c>
      <c r="N158" s="75" t="str">
        <f>IF('新羽地域の年表 '!$H158="","","&lt;br&gt;")</f>
        <v/>
      </c>
      <c r="O158" s="156" t="str">
        <f>IF('新羽地域の年表 '!I158="","","新羽町連合町内会（"&amp;SUBSTITUTE('新羽地域の年表 '!I158,CHAR(10),"&lt;br&gt;")&amp;"周年）&lt;br&gt;　連合町内会長："&amp;SUBSTITUTE('新羽地域の年表 '!J158,CHAR(10),"&lt;br&gt;"))</f>
        <v/>
      </c>
      <c r="P158" s="75" t="str">
        <f>IF('新羽地域の年表 '!$J158="","","&lt;br&gt;")</f>
        <v/>
      </c>
      <c r="Q158" s="156" t="str">
        <f>IF('新羽地域の年表 '!K158="","","第"&amp;SUBSTITUTE('新羽地域の年表 '!K158,CHAR(10),"&lt;br&gt;")&amp;"回新羽地区健民祭&lt;br&gt;　実行委員長:"&amp;SUBSTITUTE('新羽地域の年表 '!L158,CHAR(10),"&lt;br&gt;"))</f>
        <v/>
      </c>
      <c r="R158" s="75" t="str">
        <f>IF('新羽地域の年表 '!$L158="","","&lt;br&gt;　優勝：")</f>
        <v/>
      </c>
      <c r="S158" s="156" t="str">
        <f>SUBSTITUTE('新羽地域の年表 '!M158,CHAR(10),"&lt;br&gt;")</f>
        <v/>
      </c>
      <c r="T158" s="75" t="str">
        <f>IF('新羽地域の年表 '!$M158="","","&lt;br&gt;")</f>
        <v/>
      </c>
      <c r="U158" s="156" t="str">
        <f>IF('新羽地域の年表 '!N158="","","第"&amp;SUBSTITUTE('新羽地域の年表 '!N158,CHAR(10),"&lt;br&gt;")&amp;"回新羽サマーフェスティバル&lt;br&gt;　実行委員長："&amp;SUBSTITUTE('新羽地域の年表 '!O158,CHAR(10),"&lt;br&gt;"))</f>
        <v/>
      </c>
      <c r="V158" s="75" t="str">
        <f>IF('新羽地域の年表 '!$O158="","","&lt;br&gt;")</f>
        <v/>
      </c>
      <c r="W158" s="156" t="str">
        <f>IF('新羽地域の年表 '!P158="","",SUBSTITUTE('新羽地域の年表 '!P158,CHAR(10),"&lt;br&gt;"))</f>
        <v/>
      </c>
      <c r="X158" s="75" t="str">
        <f>IF('新羽地域の年表 '!$A158="","","&lt;/font&gt;&lt;/td&gt;&lt;/tr&gt;")</f>
        <v>&lt;/font&gt;&lt;/td&gt;&lt;/tr&gt;</v>
      </c>
      <c r="Y158" s="156"/>
      <c r="AA158" s="158"/>
      <c r="AB158" s="75" t="str">
        <f t="shared" si="4"/>
        <v>&lt;tr&gt;&lt;td valign="top"&gt;1898年&lt;br&gt;&lt;font size="-1"&gt;明治31年&lt;/font&gt;&lt;/td&gt;&lt;td valign="top"&gt;&lt;font size="-1"&gt;5月、京浜急行電鉄の前身「大師電気鉄道」設立&lt;/font&gt;&lt;/td&gt;&lt;td nowrap valign="top"&gt;&lt;font size="-1"&gt;横浜開港39周年&lt;br&gt;横浜市政9周年&lt;br&gt;&lt;/font&gt;&lt;/td&gt;&lt;/tr&gt;</v>
      </c>
    </row>
    <row r="159" spans="2:28" ht="54">
      <c r="B159" s="157"/>
      <c r="D159" s="75" t="str">
        <f>IF('新羽地域の年表 '!$A159="","","&lt;tr&gt;&lt;td valign="&amp;D$2&amp;"top"&amp;D$2&amp;"&gt;")</f>
        <v>&lt;tr&gt;&lt;td valign="top"&gt;</v>
      </c>
      <c r="E159" s="159" t="str">
        <f>IF('新羽地域の年表 '!A159="","",'新羽地域の年表 '!A159&amp;"年&lt;br&gt;&lt;font size="&amp;E$2&amp;"-1"&amp;E$2&amp;"&gt;"&amp;('新羽地域の年表 '!B159&amp;'新羽地域の年表 '!C159&amp;'新羽地域の年表 '!D159))</f>
        <v>1899年&lt;br&gt;&lt;font size="-1"&gt;明治32年</v>
      </c>
      <c r="F159" s="75" t="str">
        <f>IF('新羽地域の年表 '!$A159="","","&lt;/font&gt;&lt;/td&gt;&lt;td valign="&amp;F$2&amp;"top"&amp;F$2&amp;"&gt;&lt;font size="&amp;F$2&amp;"-1"&amp;F$2&amp;"&gt;")</f>
        <v>&lt;/font&gt;&lt;/td&gt;&lt;td valign="top"&gt;&lt;font size="-1"&gt;</v>
      </c>
      <c r="G159" s="156" t="str">
        <f>SUBSTITUTE('新羽地域の年表 '!E159,CHAR(10),"&lt;br&gt;")</f>
        <v>横浜港、海陸連絡施設の整備を目指して第2期築港工事を開始&lt;br&gt;条約改正実施により、外国人居留地が廃止される&lt;br&gt;蓬莱町（中区）の秋元己之助が本格的な清涼飲料「金線サイダー」を発売</v>
      </c>
      <c r="H159" s="75" t="str">
        <f>IF('新羽地域の年表 '!$A159="","","&lt;/font&gt;&lt;/td&gt;&lt;td nowrap valign="&amp;H$2&amp;"top"&amp;H$2&amp;"&gt;&lt;font size="&amp;F$2&amp;"-1"&amp;F$2&amp;"&gt;")</f>
        <v>&lt;/font&gt;&lt;/td&gt;&lt;td nowrap valign="top"&gt;&lt;font size="-1"&gt;</v>
      </c>
      <c r="I159" s="156" t="str">
        <f>IF('新羽地域の年表 '!F159="","","横浜開港"&amp;SUBSTITUTE('新羽地域の年表 '!F159,CHAR(10),"&lt;br&gt;")&amp;"周年")</f>
        <v>横浜開港40周年</v>
      </c>
      <c r="J159" s="75" t="str">
        <f>IF('新羽地域の年表 '!$F159="","","&lt;br&gt;")</f>
        <v>&lt;br&gt;</v>
      </c>
      <c r="K159" s="156" t="str">
        <f>IF('新羽地域の年表 '!G159="","","横浜市政"&amp;SUBSTITUTE('新羽地域の年表 '!G159,CHAR(10),"&lt;br&gt;")&amp;"周年")</f>
        <v>横浜市政10周年</v>
      </c>
      <c r="L159" s="75" t="str">
        <f>IF('新羽地域の年表 '!$G159="","","&lt;br&gt;")</f>
        <v>&lt;br&gt;</v>
      </c>
      <c r="M159" s="156" t="str">
        <f>IF('新羽地域の年表 '!H159="","","港北区制"&amp;SUBSTITUTE('新羽地域の年表 '!H159,CHAR(10),"&lt;br&gt;")&amp;"周年")</f>
        <v/>
      </c>
      <c r="N159" s="75" t="str">
        <f>IF('新羽地域の年表 '!$H159="","","&lt;br&gt;")</f>
        <v/>
      </c>
      <c r="O159" s="156" t="str">
        <f>IF('新羽地域の年表 '!I159="","","新羽町連合町内会（"&amp;SUBSTITUTE('新羽地域の年表 '!I159,CHAR(10),"&lt;br&gt;")&amp;"周年）&lt;br&gt;　連合町内会長："&amp;SUBSTITUTE('新羽地域の年表 '!J159,CHAR(10),"&lt;br&gt;"))</f>
        <v/>
      </c>
      <c r="P159" s="75" t="str">
        <f>IF('新羽地域の年表 '!$J159="","","&lt;br&gt;")</f>
        <v/>
      </c>
      <c r="Q159" s="156" t="str">
        <f>IF('新羽地域の年表 '!K159="","","第"&amp;SUBSTITUTE('新羽地域の年表 '!K159,CHAR(10),"&lt;br&gt;")&amp;"回新羽地区健民祭&lt;br&gt;　実行委員長:"&amp;SUBSTITUTE('新羽地域の年表 '!L159,CHAR(10),"&lt;br&gt;"))</f>
        <v/>
      </c>
      <c r="R159" s="75" t="str">
        <f>IF('新羽地域の年表 '!$L159="","","&lt;br&gt;　優勝：")</f>
        <v/>
      </c>
      <c r="S159" s="156" t="str">
        <f>SUBSTITUTE('新羽地域の年表 '!M159,CHAR(10),"&lt;br&gt;")</f>
        <v/>
      </c>
      <c r="T159" s="75" t="str">
        <f>IF('新羽地域の年表 '!$M159="","","&lt;br&gt;")</f>
        <v/>
      </c>
      <c r="U159" s="156" t="str">
        <f>IF('新羽地域の年表 '!N159="","","第"&amp;SUBSTITUTE('新羽地域の年表 '!N159,CHAR(10),"&lt;br&gt;")&amp;"回新羽サマーフェスティバル&lt;br&gt;　実行委員長："&amp;SUBSTITUTE('新羽地域の年表 '!O159,CHAR(10),"&lt;br&gt;"))</f>
        <v/>
      </c>
      <c r="V159" s="75" t="str">
        <f>IF('新羽地域の年表 '!$O159="","","&lt;br&gt;")</f>
        <v/>
      </c>
      <c r="W159" s="156" t="str">
        <f>IF('新羽地域の年表 '!P159="","",SUBSTITUTE('新羽地域の年表 '!P159,CHAR(10),"&lt;br&gt;"))</f>
        <v/>
      </c>
      <c r="X159" s="75" t="str">
        <f>IF('新羽地域の年表 '!$A159="","","&lt;/font&gt;&lt;/td&gt;&lt;/tr&gt;")</f>
        <v>&lt;/font&gt;&lt;/td&gt;&lt;/tr&gt;</v>
      </c>
      <c r="Y159" s="156"/>
      <c r="AA159" s="158"/>
      <c r="AB159" s="75" t="str">
        <f t="shared" si="4"/>
        <v>&lt;tr&gt;&lt;td valign="top"&gt;1899年&lt;br&gt;&lt;font size="-1"&gt;明治32年&lt;/font&gt;&lt;/td&gt;&lt;td valign="top"&gt;&lt;font size="-1"&gt;横浜港、海陸連絡施設の整備を目指して第2期築港工事を開始&lt;br&gt;条約改正実施により、外国人居留地が廃止される&lt;br&gt;蓬莱町（中区）の秋元己之助が本格的な清涼飲料「金線サイダー」を発売&lt;/font&gt;&lt;/td&gt;&lt;td nowrap valign="top"&gt;&lt;font size="-1"&gt;横浜開港40周年&lt;br&gt;横浜市政10周年&lt;br&gt;&lt;/font&gt;&lt;/td&gt;&lt;/tr&gt;</v>
      </c>
    </row>
    <row r="160" spans="2:28">
      <c r="B160" s="157"/>
      <c r="D160" s="75" t="str">
        <f>IF('新羽地域の年表 '!$A160="","","&lt;tr&gt;&lt;td valign="&amp;D$2&amp;"top"&amp;D$2&amp;"&gt;")</f>
        <v>&lt;tr&gt;&lt;td valign="top"&gt;</v>
      </c>
      <c r="E160" s="159" t="str">
        <f>IF('新羽地域の年表 '!A160="","",'新羽地域の年表 '!A160&amp;"年&lt;br&gt;&lt;font size="&amp;E$2&amp;"-1"&amp;E$2&amp;"&gt;"&amp;('新羽地域の年表 '!B160&amp;'新羽地域の年表 '!C160&amp;'新羽地域の年表 '!D160))</f>
        <v>1900年&lt;br&gt;&lt;font size="-1"&gt;明治33年</v>
      </c>
      <c r="F160" s="75" t="str">
        <f>IF('新羽地域の年表 '!$A160="","","&lt;/font&gt;&lt;/td&gt;&lt;td valign="&amp;F$2&amp;"top"&amp;F$2&amp;"&gt;&lt;font size="&amp;F$2&amp;"-1"&amp;F$2&amp;"&gt;")</f>
        <v>&lt;/font&gt;&lt;/td&gt;&lt;td valign="top"&gt;&lt;font size="-1"&gt;</v>
      </c>
      <c r="G160" s="156" t="str">
        <f>SUBSTITUTE('新羽地域の年表 '!E160,CHAR(10),"&lt;br&gt;")</f>
        <v>城郷小学校、開校</v>
      </c>
      <c r="H160" s="75" t="str">
        <f>IF('新羽地域の年表 '!$A160="","","&lt;/font&gt;&lt;/td&gt;&lt;td nowrap valign="&amp;H$2&amp;"top"&amp;H$2&amp;"&gt;&lt;font size="&amp;F$2&amp;"-1"&amp;F$2&amp;"&gt;")</f>
        <v>&lt;/font&gt;&lt;/td&gt;&lt;td nowrap valign="top"&gt;&lt;font size="-1"&gt;</v>
      </c>
      <c r="I160" s="156" t="str">
        <f>IF('新羽地域の年表 '!F160="","","横浜開港"&amp;SUBSTITUTE('新羽地域の年表 '!F160,CHAR(10),"&lt;br&gt;")&amp;"周年")</f>
        <v>横浜開港41周年</v>
      </c>
      <c r="J160" s="75" t="str">
        <f>IF('新羽地域の年表 '!$F160="","","&lt;br&gt;")</f>
        <v>&lt;br&gt;</v>
      </c>
      <c r="K160" s="156" t="str">
        <f>IF('新羽地域の年表 '!G160="","","横浜市政"&amp;SUBSTITUTE('新羽地域の年表 '!G160,CHAR(10),"&lt;br&gt;")&amp;"周年")</f>
        <v>横浜市政11周年</v>
      </c>
      <c r="L160" s="75" t="str">
        <f>IF('新羽地域の年表 '!$G160="","","&lt;br&gt;")</f>
        <v>&lt;br&gt;</v>
      </c>
      <c r="M160" s="156" t="str">
        <f>IF('新羽地域の年表 '!H160="","","港北区制"&amp;SUBSTITUTE('新羽地域の年表 '!H160,CHAR(10),"&lt;br&gt;")&amp;"周年")</f>
        <v/>
      </c>
      <c r="N160" s="75" t="str">
        <f>IF('新羽地域の年表 '!$H160="","","&lt;br&gt;")</f>
        <v/>
      </c>
      <c r="O160" s="156" t="str">
        <f>IF('新羽地域の年表 '!I160="","","新羽町連合町内会（"&amp;SUBSTITUTE('新羽地域の年表 '!I160,CHAR(10),"&lt;br&gt;")&amp;"周年）&lt;br&gt;　連合町内会長："&amp;SUBSTITUTE('新羽地域の年表 '!J160,CHAR(10),"&lt;br&gt;"))</f>
        <v/>
      </c>
      <c r="P160" s="75" t="str">
        <f>IF('新羽地域の年表 '!$J160="","","&lt;br&gt;")</f>
        <v/>
      </c>
      <c r="Q160" s="156" t="str">
        <f>IF('新羽地域の年表 '!K160="","","第"&amp;SUBSTITUTE('新羽地域の年表 '!K160,CHAR(10),"&lt;br&gt;")&amp;"回新羽地区健民祭&lt;br&gt;　実行委員長:"&amp;SUBSTITUTE('新羽地域の年表 '!L160,CHAR(10),"&lt;br&gt;"))</f>
        <v/>
      </c>
      <c r="R160" s="75" t="str">
        <f>IF('新羽地域の年表 '!$L160="","","&lt;br&gt;　優勝：")</f>
        <v/>
      </c>
      <c r="S160" s="156" t="str">
        <f>SUBSTITUTE('新羽地域の年表 '!M160,CHAR(10),"&lt;br&gt;")</f>
        <v/>
      </c>
      <c r="T160" s="75" t="str">
        <f>IF('新羽地域の年表 '!$M160="","","&lt;br&gt;")</f>
        <v/>
      </c>
      <c r="U160" s="156" t="str">
        <f>IF('新羽地域の年表 '!N160="","","第"&amp;SUBSTITUTE('新羽地域の年表 '!N160,CHAR(10),"&lt;br&gt;")&amp;"回新羽サマーフェスティバル&lt;br&gt;　実行委員長："&amp;SUBSTITUTE('新羽地域の年表 '!O160,CHAR(10),"&lt;br&gt;"))</f>
        <v/>
      </c>
      <c r="V160" s="75" t="str">
        <f>IF('新羽地域の年表 '!$O160="","","&lt;br&gt;")</f>
        <v/>
      </c>
      <c r="W160" s="156" t="str">
        <f>IF('新羽地域の年表 '!P160="","",SUBSTITUTE('新羽地域の年表 '!P160,CHAR(10),"&lt;br&gt;"))</f>
        <v/>
      </c>
      <c r="X160" s="75" t="str">
        <f>IF('新羽地域の年表 '!$A160="","","&lt;/font&gt;&lt;/td&gt;&lt;/tr&gt;")</f>
        <v>&lt;/font&gt;&lt;/td&gt;&lt;/tr&gt;</v>
      </c>
      <c r="Y160" s="156"/>
      <c r="AA160" s="158"/>
      <c r="AB160" s="75" t="str">
        <f t="shared" si="4"/>
        <v>&lt;tr&gt;&lt;td valign="top"&gt;1900年&lt;br&gt;&lt;font size="-1"&gt;明治33年&lt;/font&gt;&lt;/td&gt;&lt;td valign="top"&gt;&lt;font size="-1"&gt;城郷小学校、開校&lt;/font&gt;&lt;/td&gt;&lt;td nowrap valign="top"&gt;&lt;font size="-1"&gt;横浜開港41周年&lt;br&gt;横浜市政11周年&lt;br&gt;&lt;/font&gt;&lt;/td&gt;&lt;/tr&gt;</v>
      </c>
    </row>
    <row r="161" spans="2:28">
      <c r="B161" s="157"/>
      <c r="D161" s="75" t="str">
        <f>IF('新羽地域の年表 '!$A161="","","&lt;tr&gt;&lt;td valign="&amp;D$2&amp;"top"&amp;D$2&amp;"&gt;")</f>
        <v>&lt;tr&gt;&lt;td valign="top"&gt;</v>
      </c>
      <c r="E161" s="159" t="str">
        <f>IF('新羽地域の年表 '!A161="","",'新羽地域の年表 '!A161&amp;"年&lt;br&gt;&lt;font size="&amp;E$2&amp;"-1"&amp;E$2&amp;"&gt;"&amp;('新羽地域の年表 '!B161&amp;'新羽地域の年表 '!C161&amp;'新羽地域の年表 '!D161))</f>
        <v>1901年&lt;br&gt;&lt;font size="-1"&gt;明治34年</v>
      </c>
      <c r="F161" s="75" t="str">
        <f>IF('新羽地域の年表 '!$A161="","","&lt;/font&gt;&lt;/td&gt;&lt;td valign="&amp;F$2&amp;"top"&amp;F$2&amp;"&gt;&lt;font size="&amp;F$2&amp;"-1"&amp;F$2&amp;"&gt;")</f>
        <v>&lt;/font&gt;&lt;/td&gt;&lt;td valign="top"&gt;&lt;font size="-1"&gt;</v>
      </c>
      <c r="G161" s="156" t="str">
        <f>SUBSTITUTE('新羽地域の年表 '!E161,CHAR(10),"&lt;br&gt;")</f>
        <v>第１次市域拡張（人口299,202人・面積24．80km2）</v>
      </c>
      <c r="H161" s="75" t="str">
        <f>IF('新羽地域の年表 '!$A161="","","&lt;/font&gt;&lt;/td&gt;&lt;td nowrap valign="&amp;H$2&amp;"top"&amp;H$2&amp;"&gt;&lt;font size="&amp;F$2&amp;"-1"&amp;F$2&amp;"&gt;")</f>
        <v>&lt;/font&gt;&lt;/td&gt;&lt;td nowrap valign="top"&gt;&lt;font size="-1"&gt;</v>
      </c>
      <c r="I161" s="156" t="str">
        <f>IF('新羽地域の年表 '!F161="","","横浜開港"&amp;SUBSTITUTE('新羽地域の年表 '!F161,CHAR(10),"&lt;br&gt;")&amp;"周年")</f>
        <v>横浜開港42周年</v>
      </c>
      <c r="J161" s="75" t="str">
        <f>IF('新羽地域の年表 '!$F161="","","&lt;br&gt;")</f>
        <v>&lt;br&gt;</v>
      </c>
      <c r="K161" s="156" t="str">
        <f>IF('新羽地域の年表 '!G161="","","横浜市政"&amp;SUBSTITUTE('新羽地域の年表 '!G161,CHAR(10),"&lt;br&gt;")&amp;"周年")</f>
        <v>横浜市政12周年</v>
      </c>
      <c r="L161" s="75" t="str">
        <f>IF('新羽地域の年表 '!$G161="","","&lt;br&gt;")</f>
        <v>&lt;br&gt;</v>
      </c>
      <c r="M161" s="156" t="str">
        <f>IF('新羽地域の年表 '!H161="","","港北区制"&amp;SUBSTITUTE('新羽地域の年表 '!H161,CHAR(10),"&lt;br&gt;")&amp;"周年")</f>
        <v/>
      </c>
      <c r="N161" s="75" t="str">
        <f>IF('新羽地域の年表 '!$H161="","","&lt;br&gt;")</f>
        <v/>
      </c>
      <c r="O161" s="156" t="str">
        <f>IF('新羽地域の年表 '!I161="","","新羽町連合町内会（"&amp;SUBSTITUTE('新羽地域の年表 '!I161,CHAR(10),"&lt;br&gt;")&amp;"周年）&lt;br&gt;　連合町内会長："&amp;SUBSTITUTE('新羽地域の年表 '!J161,CHAR(10),"&lt;br&gt;"))</f>
        <v/>
      </c>
      <c r="P161" s="75" t="str">
        <f>IF('新羽地域の年表 '!$J161="","","&lt;br&gt;")</f>
        <v/>
      </c>
      <c r="Q161" s="156" t="str">
        <f>IF('新羽地域の年表 '!K161="","","第"&amp;SUBSTITUTE('新羽地域の年表 '!K161,CHAR(10),"&lt;br&gt;")&amp;"回新羽地区健民祭&lt;br&gt;　実行委員長:"&amp;SUBSTITUTE('新羽地域の年表 '!L161,CHAR(10),"&lt;br&gt;"))</f>
        <v/>
      </c>
      <c r="R161" s="75" t="str">
        <f>IF('新羽地域の年表 '!$L161="","","&lt;br&gt;　優勝：")</f>
        <v/>
      </c>
      <c r="S161" s="156" t="str">
        <f>SUBSTITUTE('新羽地域の年表 '!M161,CHAR(10),"&lt;br&gt;")</f>
        <v/>
      </c>
      <c r="T161" s="75" t="str">
        <f>IF('新羽地域の年表 '!$M161="","","&lt;br&gt;")</f>
        <v/>
      </c>
      <c r="U161" s="156" t="str">
        <f>IF('新羽地域の年表 '!N161="","","第"&amp;SUBSTITUTE('新羽地域の年表 '!N161,CHAR(10),"&lt;br&gt;")&amp;"回新羽サマーフェスティバル&lt;br&gt;　実行委員長："&amp;SUBSTITUTE('新羽地域の年表 '!O161,CHAR(10),"&lt;br&gt;"))</f>
        <v/>
      </c>
      <c r="V161" s="75" t="str">
        <f>IF('新羽地域の年表 '!$O161="","","&lt;br&gt;")</f>
        <v/>
      </c>
      <c r="W161" s="156" t="str">
        <f>IF('新羽地域の年表 '!P161="","",SUBSTITUTE('新羽地域の年表 '!P161,CHAR(10),"&lt;br&gt;"))</f>
        <v/>
      </c>
      <c r="X161" s="75" t="str">
        <f>IF('新羽地域の年表 '!$A161="","","&lt;/font&gt;&lt;/td&gt;&lt;/tr&gt;")</f>
        <v>&lt;/font&gt;&lt;/td&gt;&lt;/tr&gt;</v>
      </c>
      <c r="Y161" s="156"/>
      <c r="AA161" s="158"/>
      <c r="AB161" s="75" t="str">
        <f t="shared" si="4"/>
        <v>&lt;tr&gt;&lt;td valign="top"&gt;1901年&lt;br&gt;&lt;font size="-1"&gt;明治34年&lt;/font&gt;&lt;/td&gt;&lt;td valign="top"&gt;&lt;font size="-1"&gt;第１次市域拡張（人口299,202人・面積24．80km2）&lt;/font&gt;&lt;/td&gt;&lt;td nowrap valign="top"&gt;&lt;font size="-1"&gt;横浜開港42周年&lt;br&gt;横浜市政12周年&lt;br&gt;&lt;/font&gt;&lt;/td&gt;&lt;/tr&gt;</v>
      </c>
    </row>
    <row r="162" spans="2:28" ht="27">
      <c r="B162" s="157"/>
      <c r="D162" s="75" t="str">
        <f>IF('新羽地域の年表 '!$A162="","","&lt;tr&gt;&lt;td valign="&amp;D$2&amp;"top"&amp;D$2&amp;"&gt;")</f>
        <v>&lt;tr&gt;&lt;td valign="top"&gt;</v>
      </c>
      <c r="E162" s="159" t="str">
        <f>IF('新羽地域の年表 '!A162="","",'新羽地域の年表 '!A162&amp;"年&lt;br&gt;&lt;font size="&amp;E$2&amp;"-1"&amp;E$2&amp;"&gt;"&amp;('新羽地域の年表 '!B162&amp;'新羽地域の年表 '!C162&amp;'新羽地域の年表 '!D162))</f>
        <v>1902年&lt;br&gt;&lt;font size="-1"&gt;明治35年</v>
      </c>
      <c r="F162" s="75" t="str">
        <f>IF('新羽地域の年表 '!$A162="","","&lt;/font&gt;&lt;/td&gt;&lt;td valign="&amp;F$2&amp;"top"&amp;F$2&amp;"&gt;&lt;font size="&amp;F$2&amp;"-1"&amp;F$2&amp;"&gt;")</f>
        <v>&lt;/font&gt;&lt;/td&gt;&lt;td valign="top"&gt;&lt;font size="-1"&gt;</v>
      </c>
      <c r="G162" s="156" t="str">
        <f>SUBSTITUTE('新羽地域の年表 '!E162,CHAR(10),"&lt;br&gt;")</f>
        <v>2月、小机村が「城郷村」と改称。「橘樹郡城郷村大字六角橋」となる</v>
      </c>
      <c r="H162" s="75" t="str">
        <f>IF('新羽地域の年表 '!$A162="","","&lt;/font&gt;&lt;/td&gt;&lt;td nowrap valign="&amp;H$2&amp;"top"&amp;H$2&amp;"&gt;&lt;font size="&amp;F$2&amp;"-1"&amp;F$2&amp;"&gt;")</f>
        <v>&lt;/font&gt;&lt;/td&gt;&lt;td nowrap valign="top"&gt;&lt;font size="-1"&gt;</v>
      </c>
      <c r="I162" s="156" t="str">
        <f>IF('新羽地域の年表 '!F162="","","横浜開港"&amp;SUBSTITUTE('新羽地域の年表 '!F162,CHAR(10),"&lt;br&gt;")&amp;"周年")</f>
        <v>横浜開港43周年</v>
      </c>
      <c r="J162" s="75" t="str">
        <f>IF('新羽地域の年表 '!$F162="","","&lt;br&gt;")</f>
        <v>&lt;br&gt;</v>
      </c>
      <c r="K162" s="156" t="str">
        <f>IF('新羽地域の年表 '!G162="","","横浜市政"&amp;SUBSTITUTE('新羽地域の年表 '!G162,CHAR(10),"&lt;br&gt;")&amp;"周年")</f>
        <v>横浜市政13周年</v>
      </c>
      <c r="L162" s="75" t="str">
        <f>IF('新羽地域の年表 '!$G162="","","&lt;br&gt;")</f>
        <v>&lt;br&gt;</v>
      </c>
      <c r="M162" s="156" t="str">
        <f>IF('新羽地域の年表 '!H162="","","港北区制"&amp;SUBSTITUTE('新羽地域の年表 '!H162,CHAR(10),"&lt;br&gt;")&amp;"周年")</f>
        <v/>
      </c>
      <c r="N162" s="75" t="str">
        <f>IF('新羽地域の年表 '!$H162="","","&lt;br&gt;")</f>
        <v/>
      </c>
      <c r="O162" s="156" t="str">
        <f>IF('新羽地域の年表 '!I162="","","新羽町連合町内会（"&amp;SUBSTITUTE('新羽地域の年表 '!I162,CHAR(10),"&lt;br&gt;")&amp;"周年）&lt;br&gt;　連合町内会長："&amp;SUBSTITUTE('新羽地域の年表 '!J162,CHAR(10),"&lt;br&gt;"))</f>
        <v/>
      </c>
      <c r="P162" s="75" t="str">
        <f>IF('新羽地域の年表 '!$J162="","","&lt;br&gt;")</f>
        <v/>
      </c>
      <c r="Q162" s="156" t="str">
        <f>IF('新羽地域の年表 '!K162="","","第"&amp;SUBSTITUTE('新羽地域の年表 '!K162,CHAR(10),"&lt;br&gt;")&amp;"回新羽地区健民祭&lt;br&gt;　実行委員長:"&amp;SUBSTITUTE('新羽地域の年表 '!L162,CHAR(10),"&lt;br&gt;"))</f>
        <v/>
      </c>
      <c r="R162" s="75" t="str">
        <f>IF('新羽地域の年表 '!$L162="","","&lt;br&gt;　優勝：")</f>
        <v/>
      </c>
      <c r="S162" s="156" t="str">
        <f>SUBSTITUTE('新羽地域の年表 '!M162,CHAR(10),"&lt;br&gt;")</f>
        <v/>
      </c>
      <c r="T162" s="75" t="str">
        <f>IF('新羽地域の年表 '!$M162="","","&lt;br&gt;")</f>
        <v/>
      </c>
      <c r="U162" s="156" t="str">
        <f>IF('新羽地域の年表 '!N162="","","第"&amp;SUBSTITUTE('新羽地域の年表 '!N162,CHAR(10),"&lt;br&gt;")&amp;"回新羽サマーフェスティバル&lt;br&gt;　実行委員長："&amp;SUBSTITUTE('新羽地域の年表 '!O162,CHAR(10),"&lt;br&gt;"))</f>
        <v/>
      </c>
      <c r="V162" s="75" t="str">
        <f>IF('新羽地域の年表 '!$O162="","","&lt;br&gt;")</f>
        <v/>
      </c>
      <c r="W162" s="156" t="str">
        <f>IF('新羽地域の年表 '!P162="","",SUBSTITUTE('新羽地域の年表 '!P162,CHAR(10),"&lt;br&gt;"))</f>
        <v/>
      </c>
      <c r="X162" s="75" t="str">
        <f>IF('新羽地域の年表 '!$A162="","","&lt;/font&gt;&lt;/td&gt;&lt;/tr&gt;")</f>
        <v>&lt;/font&gt;&lt;/td&gt;&lt;/tr&gt;</v>
      </c>
      <c r="Y162" s="156"/>
      <c r="AA162" s="158"/>
      <c r="AB162" s="75" t="str">
        <f t="shared" si="4"/>
        <v>&lt;tr&gt;&lt;td valign="top"&gt;1902年&lt;br&gt;&lt;font size="-1"&gt;明治35年&lt;/font&gt;&lt;/td&gt;&lt;td valign="top"&gt;&lt;font size="-1"&gt;2月、小机村が「城郷村」と改称。「橘樹郡城郷村大字六角橋」となる&lt;/font&gt;&lt;/td&gt;&lt;td nowrap valign="top"&gt;&lt;font size="-1"&gt;横浜開港43周年&lt;br&gt;横浜市政13周年&lt;br&gt;&lt;/font&gt;&lt;/td&gt;&lt;/tr&gt;</v>
      </c>
    </row>
    <row r="163" spans="2:28">
      <c r="B163" s="157"/>
      <c r="D163" s="75" t="str">
        <f>IF('新羽地域の年表 '!$A163="","","&lt;tr&gt;&lt;td valign="&amp;D$2&amp;"top"&amp;D$2&amp;"&gt;")</f>
        <v>&lt;tr&gt;&lt;td valign="top"&gt;</v>
      </c>
      <c r="E163" s="159" t="str">
        <f>IF('新羽地域の年表 '!A163="","",'新羽地域の年表 '!A163&amp;"年&lt;br&gt;&lt;font size="&amp;E$2&amp;"-1"&amp;E$2&amp;"&gt;"&amp;('新羽地域の年表 '!B163&amp;'新羽地域の年表 '!C163&amp;'新羽地域の年表 '!D163))</f>
        <v>1903年&lt;br&gt;&lt;font size="-1"&gt;明治36年</v>
      </c>
      <c r="F163" s="75" t="str">
        <f>IF('新羽地域の年表 '!$A163="","","&lt;/font&gt;&lt;/td&gt;&lt;td valign="&amp;F$2&amp;"top"&amp;F$2&amp;"&gt;&lt;font size="&amp;F$2&amp;"-1"&amp;F$2&amp;"&gt;")</f>
        <v>&lt;/font&gt;&lt;/td&gt;&lt;td valign="top"&gt;&lt;font size="-1"&gt;</v>
      </c>
      <c r="G163" s="156" t="str">
        <f>SUBSTITUTE('新羽地域の年表 '!E163,CHAR(10),"&lt;br&gt;")</f>
        <v>7月、掃部山公園井伊直弼像竣工</v>
      </c>
      <c r="H163" s="75" t="str">
        <f>IF('新羽地域の年表 '!$A163="","","&lt;/font&gt;&lt;/td&gt;&lt;td nowrap valign="&amp;H$2&amp;"top"&amp;H$2&amp;"&gt;&lt;font size="&amp;F$2&amp;"-1"&amp;F$2&amp;"&gt;")</f>
        <v>&lt;/font&gt;&lt;/td&gt;&lt;td nowrap valign="top"&gt;&lt;font size="-1"&gt;</v>
      </c>
      <c r="I163" s="156" t="str">
        <f>IF('新羽地域の年表 '!F163="","","横浜開港"&amp;SUBSTITUTE('新羽地域の年表 '!F163,CHAR(10),"&lt;br&gt;")&amp;"周年")</f>
        <v>横浜開港44周年</v>
      </c>
      <c r="J163" s="75" t="str">
        <f>IF('新羽地域の年表 '!$F163="","","&lt;br&gt;")</f>
        <v>&lt;br&gt;</v>
      </c>
      <c r="K163" s="156" t="str">
        <f>IF('新羽地域の年表 '!G163="","","横浜市政"&amp;SUBSTITUTE('新羽地域の年表 '!G163,CHAR(10),"&lt;br&gt;")&amp;"周年")</f>
        <v>横浜市政14周年</v>
      </c>
      <c r="L163" s="75" t="str">
        <f>IF('新羽地域の年表 '!$G163="","","&lt;br&gt;")</f>
        <v>&lt;br&gt;</v>
      </c>
      <c r="M163" s="156" t="str">
        <f>IF('新羽地域の年表 '!H163="","","港北区制"&amp;SUBSTITUTE('新羽地域の年表 '!H163,CHAR(10),"&lt;br&gt;")&amp;"周年")</f>
        <v/>
      </c>
      <c r="N163" s="75" t="str">
        <f>IF('新羽地域の年表 '!$H163="","","&lt;br&gt;")</f>
        <v/>
      </c>
      <c r="O163" s="156" t="str">
        <f>IF('新羽地域の年表 '!I163="","","新羽町連合町内会（"&amp;SUBSTITUTE('新羽地域の年表 '!I163,CHAR(10),"&lt;br&gt;")&amp;"周年）&lt;br&gt;　連合町内会長："&amp;SUBSTITUTE('新羽地域の年表 '!J163,CHAR(10),"&lt;br&gt;"))</f>
        <v/>
      </c>
      <c r="P163" s="75" t="str">
        <f>IF('新羽地域の年表 '!$J163="","","&lt;br&gt;")</f>
        <v/>
      </c>
      <c r="Q163" s="156" t="str">
        <f>IF('新羽地域の年表 '!K163="","","第"&amp;SUBSTITUTE('新羽地域の年表 '!K163,CHAR(10),"&lt;br&gt;")&amp;"回新羽地区健民祭&lt;br&gt;　実行委員長:"&amp;SUBSTITUTE('新羽地域の年表 '!L163,CHAR(10),"&lt;br&gt;"))</f>
        <v/>
      </c>
      <c r="R163" s="75" t="str">
        <f>IF('新羽地域の年表 '!$L163="","","&lt;br&gt;　優勝：")</f>
        <v/>
      </c>
      <c r="S163" s="156" t="str">
        <f>SUBSTITUTE('新羽地域の年表 '!M163,CHAR(10),"&lt;br&gt;")</f>
        <v/>
      </c>
      <c r="T163" s="75" t="str">
        <f>IF('新羽地域の年表 '!$M163="","","&lt;br&gt;")</f>
        <v/>
      </c>
      <c r="U163" s="156" t="str">
        <f>IF('新羽地域の年表 '!N163="","","第"&amp;SUBSTITUTE('新羽地域の年表 '!N163,CHAR(10),"&lt;br&gt;")&amp;"回新羽サマーフェスティバル&lt;br&gt;　実行委員長："&amp;SUBSTITUTE('新羽地域の年表 '!O163,CHAR(10),"&lt;br&gt;"))</f>
        <v/>
      </c>
      <c r="V163" s="75" t="str">
        <f>IF('新羽地域の年表 '!$O163="","","&lt;br&gt;")</f>
        <v/>
      </c>
      <c r="W163" s="156" t="str">
        <f>IF('新羽地域の年表 '!P163="","",SUBSTITUTE('新羽地域の年表 '!P163,CHAR(10),"&lt;br&gt;"))</f>
        <v/>
      </c>
      <c r="X163" s="75" t="str">
        <f>IF('新羽地域の年表 '!$A163="","","&lt;/font&gt;&lt;/td&gt;&lt;/tr&gt;")</f>
        <v>&lt;/font&gt;&lt;/td&gt;&lt;/tr&gt;</v>
      </c>
      <c r="Y163" s="156"/>
      <c r="AA163" s="158"/>
      <c r="AB163" s="75" t="str">
        <f t="shared" si="4"/>
        <v>&lt;tr&gt;&lt;td valign="top"&gt;1903年&lt;br&gt;&lt;font size="-1"&gt;明治36年&lt;/font&gt;&lt;/td&gt;&lt;td valign="top"&gt;&lt;font size="-1"&gt;7月、掃部山公園井伊直弼像竣工&lt;/font&gt;&lt;/td&gt;&lt;td nowrap valign="top"&gt;&lt;font size="-1"&gt;横浜開港44周年&lt;br&gt;横浜市政14周年&lt;br&gt;&lt;/font&gt;&lt;/td&gt;&lt;/tr&gt;</v>
      </c>
    </row>
    <row r="164" spans="2:28" ht="40.5">
      <c r="B164" s="157"/>
      <c r="D164" s="75" t="str">
        <f>IF('新羽地域の年表 '!$A164="","","&lt;tr&gt;&lt;td valign="&amp;D$2&amp;"top"&amp;D$2&amp;"&gt;")</f>
        <v>&lt;tr&gt;&lt;td valign="top"&gt;</v>
      </c>
      <c r="E164" s="159" t="str">
        <f>IF('新羽地域の年表 '!A164="","",'新羽地域の年表 '!A164&amp;"年&lt;br&gt;&lt;font size="&amp;E$2&amp;"-1"&amp;E$2&amp;"&gt;"&amp;('新羽地域の年表 '!B164&amp;'新羽地域の年表 '!C164&amp;'新羽地域の年表 '!D164))</f>
        <v>1904年&lt;br&gt;&lt;font size="-1"&gt;明治37年</v>
      </c>
      <c r="F164" s="75" t="str">
        <f>IF('新羽地域の年表 '!$A164="","","&lt;/font&gt;&lt;/td&gt;&lt;td valign="&amp;F$2&amp;"top"&amp;F$2&amp;"&gt;&lt;font size="&amp;F$2&amp;"-1"&amp;F$2&amp;"&gt;")</f>
        <v>&lt;/font&gt;&lt;/td&gt;&lt;td valign="top"&gt;&lt;font size="-1"&gt;</v>
      </c>
      <c r="G164" s="156" t="str">
        <f>SUBSTITUTE('新羽地域の年表 '!E164,CHAR(10),"&lt;br&gt;")</f>
        <v>7月15日 横浜電気鉄道（株）（後の市電）が市内初の電車営業開始、神奈川・大江橋間（現青木橋～桜木町間）が開通&lt;br&gt;綱島の桃栽培が始まる</v>
      </c>
      <c r="H164" s="75" t="str">
        <f>IF('新羽地域の年表 '!$A164="","","&lt;/font&gt;&lt;/td&gt;&lt;td nowrap valign="&amp;H$2&amp;"top"&amp;H$2&amp;"&gt;&lt;font size="&amp;F$2&amp;"-1"&amp;F$2&amp;"&gt;")</f>
        <v>&lt;/font&gt;&lt;/td&gt;&lt;td nowrap valign="top"&gt;&lt;font size="-1"&gt;</v>
      </c>
      <c r="I164" s="156" t="str">
        <f>IF('新羽地域の年表 '!F164="","","横浜開港"&amp;SUBSTITUTE('新羽地域の年表 '!F164,CHAR(10),"&lt;br&gt;")&amp;"周年")</f>
        <v>横浜開港45周年</v>
      </c>
      <c r="J164" s="75" t="str">
        <f>IF('新羽地域の年表 '!$F164="","","&lt;br&gt;")</f>
        <v>&lt;br&gt;</v>
      </c>
      <c r="K164" s="156" t="str">
        <f>IF('新羽地域の年表 '!G164="","","横浜市政"&amp;SUBSTITUTE('新羽地域の年表 '!G164,CHAR(10),"&lt;br&gt;")&amp;"周年")</f>
        <v>横浜市政15周年</v>
      </c>
      <c r="L164" s="75" t="str">
        <f>IF('新羽地域の年表 '!$G164="","","&lt;br&gt;")</f>
        <v>&lt;br&gt;</v>
      </c>
      <c r="M164" s="156" t="str">
        <f>IF('新羽地域の年表 '!H164="","","港北区制"&amp;SUBSTITUTE('新羽地域の年表 '!H164,CHAR(10),"&lt;br&gt;")&amp;"周年")</f>
        <v/>
      </c>
      <c r="N164" s="75" t="str">
        <f>IF('新羽地域の年表 '!$H164="","","&lt;br&gt;")</f>
        <v/>
      </c>
      <c r="O164" s="156" t="str">
        <f>IF('新羽地域の年表 '!I164="","","新羽町連合町内会（"&amp;SUBSTITUTE('新羽地域の年表 '!I164,CHAR(10),"&lt;br&gt;")&amp;"周年）&lt;br&gt;　連合町内会長："&amp;SUBSTITUTE('新羽地域の年表 '!J164,CHAR(10),"&lt;br&gt;"))</f>
        <v/>
      </c>
      <c r="P164" s="75" t="str">
        <f>IF('新羽地域の年表 '!$J164="","","&lt;br&gt;")</f>
        <v/>
      </c>
      <c r="Q164" s="156" t="str">
        <f>IF('新羽地域の年表 '!K164="","","第"&amp;SUBSTITUTE('新羽地域の年表 '!K164,CHAR(10),"&lt;br&gt;")&amp;"回新羽地区健民祭&lt;br&gt;　実行委員長:"&amp;SUBSTITUTE('新羽地域の年表 '!L164,CHAR(10),"&lt;br&gt;"))</f>
        <v/>
      </c>
      <c r="R164" s="75" t="str">
        <f>IF('新羽地域の年表 '!$L164="","","&lt;br&gt;　優勝：")</f>
        <v/>
      </c>
      <c r="S164" s="156" t="str">
        <f>SUBSTITUTE('新羽地域の年表 '!M164,CHAR(10),"&lt;br&gt;")</f>
        <v/>
      </c>
      <c r="T164" s="75" t="str">
        <f>IF('新羽地域の年表 '!$M164="","","&lt;br&gt;")</f>
        <v/>
      </c>
      <c r="U164" s="156" t="str">
        <f>IF('新羽地域の年表 '!N164="","","第"&amp;SUBSTITUTE('新羽地域の年表 '!N164,CHAR(10),"&lt;br&gt;")&amp;"回新羽サマーフェスティバル&lt;br&gt;　実行委員長："&amp;SUBSTITUTE('新羽地域の年表 '!O164,CHAR(10),"&lt;br&gt;"))</f>
        <v/>
      </c>
      <c r="V164" s="75" t="str">
        <f>IF('新羽地域の年表 '!$O164="","","&lt;br&gt;")</f>
        <v/>
      </c>
      <c r="W164" s="156" t="str">
        <f>IF('新羽地域の年表 '!P164="","",SUBSTITUTE('新羽地域の年表 '!P164,CHAR(10),"&lt;br&gt;"))</f>
        <v/>
      </c>
      <c r="X164" s="75" t="str">
        <f>IF('新羽地域の年表 '!$A164="","","&lt;/font&gt;&lt;/td&gt;&lt;/tr&gt;")</f>
        <v>&lt;/font&gt;&lt;/td&gt;&lt;/tr&gt;</v>
      </c>
      <c r="Y164" s="156"/>
      <c r="AA164" s="158"/>
      <c r="AB164" s="75" t="str">
        <f t="shared" si="4"/>
        <v>&lt;tr&gt;&lt;td valign="top"&gt;1904年&lt;br&gt;&lt;font size="-1"&gt;明治37年&lt;/font&gt;&lt;/td&gt;&lt;td valign="top"&gt;&lt;font size="-1"&gt;7月15日 横浜電気鉄道（株）（後の市電）が市内初の電車営業開始、神奈川・大江橋間（現青木橋～桜木町間）が開通&lt;br&gt;綱島の桃栽培が始まる&lt;/font&gt;&lt;/td&gt;&lt;td nowrap valign="top"&gt;&lt;font size="-1"&gt;横浜開港45周年&lt;br&gt;横浜市政15周年&lt;br&gt;&lt;/font&gt;&lt;/td&gt;&lt;/tr&gt;</v>
      </c>
    </row>
    <row r="165" spans="2:28" ht="27">
      <c r="B165" s="157"/>
      <c r="D165" s="75" t="str">
        <f>IF('新羽地域の年表 '!$A165="","","&lt;tr&gt;&lt;td valign="&amp;D$2&amp;"top"&amp;D$2&amp;"&gt;")</f>
        <v>&lt;tr&gt;&lt;td valign="top"&gt;</v>
      </c>
      <c r="E165" s="159" t="str">
        <f>IF('新羽地域の年表 '!A165="","",'新羽地域の年表 '!A165&amp;"年&lt;br&gt;&lt;font size="&amp;E$2&amp;"-1"&amp;E$2&amp;"&gt;"&amp;('新羽地域の年表 '!B165&amp;'新羽地域の年表 '!C165&amp;'新羽地域の年表 '!D165))</f>
        <v>1905年&lt;br&gt;&lt;font size="-1"&gt;明治38年</v>
      </c>
      <c r="F165" s="75" t="str">
        <f>IF('新羽地域の年表 '!$A165="","","&lt;/font&gt;&lt;/td&gt;&lt;td valign="&amp;F$2&amp;"top"&amp;F$2&amp;"&gt;&lt;font size="&amp;F$2&amp;"-1"&amp;F$2&amp;"&gt;")</f>
        <v>&lt;/font&gt;&lt;/td&gt;&lt;td valign="top"&gt;&lt;font size="-1"&gt;</v>
      </c>
      <c r="G165" s="156" t="str">
        <f>SUBSTITUTE('新羽地域の年表 '!E165,CHAR(10),"&lt;br&gt;")</f>
        <v>京浜電気鉄道（京浜急行電鉄の前身）の神奈川 - 品川間が開通</v>
      </c>
      <c r="H165" s="75" t="str">
        <f>IF('新羽地域の年表 '!$A165="","","&lt;/font&gt;&lt;/td&gt;&lt;td nowrap valign="&amp;H$2&amp;"top"&amp;H$2&amp;"&gt;&lt;font size="&amp;F$2&amp;"-1"&amp;F$2&amp;"&gt;")</f>
        <v>&lt;/font&gt;&lt;/td&gt;&lt;td nowrap valign="top"&gt;&lt;font size="-1"&gt;</v>
      </c>
      <c r="I165" s="156" t="str">
        <f>IF('新羽地域の年表 '!F165="","","横浜開港"&amp;SUBSTITUTE('新羽地域の年表 '!F165,CHAR(10),"&lt;br&gt;")&amp;"周年")</f>
        <v>横浜開港46周年</v>
      </c>
      <c r="J165" s="75" t="str">
        <f>IF('新羽地域の年表 '!$F165="","","&lt;br&gt;")</f>
        <v>&lt;br&gt;</v>
      </c>
      <c r="K165" s="156" t="str">
        <f>IF('新羽地域の年表 '!G165="","","横浜市政"&amp;SUBSTITUTE('新羽地域の年表 '!G165,CHAR(10),"&lt;br&gt;")&amp;"周年")</f>
        <v>横浜市政16周年</v>
      </c>
      <c r="L165" s="75" t="str">
        <f>IF('新羽地域の年表 '!$G165="","","&lt;br&gt;")</f>
        <v>&lt;br&gt;</v>
      </c>
      <c r="M165" s="156" t="str">
        <f>IF('新羽地域の年表 '!H165="","","港北区制"&amp;SUBSTITUTE('新羽地域の年表 '!H165,CHAR(10),"&lt;br&gt;")&amp;"周年")</f>
        <v/>
      </c>
      <c r="N165" s="75" t="str">
        <f>IF('新羽地域の年表 '!$H165="","","&lt;br&gt;")</f>
        <v/>
      </c>
      <c r="O165" s="156" t="str">
        <f>IF('新羽地域の年表 '!I165="","","新羽町連合町内会（"&amp;SUBSTITUTE('新羽地域の年表 '!I165,CHAR(10),"&lt;br&gt;")&amp;"周年）&lt;br&gt;　連合町内会長："&amp;SUBSTITUTE('新羽地域の年表 '!J165,CHAR(10),"&lt;br&gt;"))</f>
        <v/>
      </c>
      <c r="P165" s="75" t="str">
        <f>IF('新羽地域の年表 '!$J165="","","&lt;br&gt;")</f>
        <v/>
      </c>
      <c r="Q165" s="156" t="str">
        <f>IF('新羽地域の年表 '!K165="","","第"&amp;SUBSTITUTE('新羽地域の年表 '!K165,CHAR(10),"&lt;br&gt;")&amp;"回新羽地区健民祭&lt;br&gt;　実行委員長:"&amp;SUBSTITUTE('新羽地域の年表 '!L165,CHAR(10),"&lt;br&gt;"))</f>
        <v/>
      </c>
      <c r="R165" s="75" t="str">
        <f>IF('新羽地域の年表 '!$L165="","","&lt;br&gt;　優勝：")</f>
        <v/>
      </c>
      <c r="S165" s="156" t="str">
        <f>SUBSTITUTE('新羽地域の年表 '!M165,CHAR(10),"&lt;br&gt;")</f>
        <v/>
      </c>
      <c r="T165" s="75" t="str">
        <f>IF('新羽地域の年表 '!$M165="","","&lt;br&gt;")</f>
        <v/>
      </c>
      <c r="U165" s="156" t="str">
        <f>IF('新羽地域の年表 '!N165="","","第"&amp;SUBSTITUTE('新羽地域の年表 '!N165,CHAR(10),"&lt;br&gt;")&amp;"回新羽サマーフェスティバル&lt;br&gt;　実行委員長："&amp;SUBSTITUTE('新羽地域の年表 '!O165,CHAR(10),"&lt;br&gt;"))</f>
        <v/>
      </c>
      <c r="V165" s="75" t="str">
        <f>IF('新羽地域の年表 '!$O165="","","&lt;br&gt;")</f>
        <v/>
      </c>
      <c r="W165" s="156" t="str">
        <f>IF('新羽地域の年表 '!P165="","",SUBSTITUTE('新羽地域の年表 '!P165,CHAR(10),"&lt;br&gt;"))</f>
        <v/>
      </c>
      <c r="X165" s="75" t="str">
        <f>IF('新羽地域の年表 '!$A165="","","&lt;/font&gt;&lt;/td&gt;&lt;/tr&gt;")</f>
        <v>&lt;/font&gt;&lt;/td&gt;&lt;/tr&gt;</v>
      </c>
      <c r="Y165" s="156"/>
      <c r="AA165" s="158"/>
      <c r="AB165" s="75" t="str">
        <f t="shared" si="4"/>
        <v>&lt;tr&gt;&lt;td valign="top"&gt;1905年&lt;br&gt;&lt;font size="-1"&gt;明治38年&lt;/font&gt;&lt;/td&gt;&lt;td valign="top"&gt;&lt;font size="-1"&gt;京浜電気鉄道（京浜急行電鉄の前身）の神奈川 - 品川間が開通&lt;/font&gt;&lt;/td&gt;&lt;td nowrap valign="top"&gt;&lt;font size="-1"&gt;横浜開港46周年&lt;br&gt;横浜市政16周年&lt;br&gt;&lt;/font&gt;&lt;/td&gt;&lt;/tr&gt;</v>
      </c>
    </row>
    <row r="166" spans="2:28">
      <c r="B166" s="157"/>
      <c r="D166" s="75" t="str">
        <f>IF('新羽地域の年表 '!$A166="","","&lt;tr&gt;&lt;td valign="&amp;D$2&amp;"top"&amp;D$2&amp;"&gt;")</f>
        <v>&lt;tr&gt;&lt;td valign="top"&gt;</v>
      </c>
      <c r="E166" s="159" t="str">
        <f>IF('新羽地域の年表 '!A166="","",'新羽地域の年表 '!A166&amp;"年&lt;br&gt;&lt;font size="&amp;E$2&amp;"-1"&amp;E$2&amp;"&gt;"&amp;('新羽地域の年表 '!B166&amp;'新羽地域の年表 '!C166&amp;'新羽地域の年表 '!D166))</f>
        <v>1906年&lt;br&gt;&lt;font size="-1"&gt;明治39年</v>
      </c>
      <c r="F166" s="75" t="str">
        <f>IF('新羽地域の年表 '!$A166="","","&lt;/font&gt;&lt;/td&gt;&lt;td valign="&amp;F$2&amp;"top"&amp;F$2&amp;"&gt;&lt;font size="&amp;F$2&amp;"-1"&amp;F$2&amp;"&gt;")</f>
        <v>&lt;/font&gt;&lt;/td&gt;&lt;td valign="top"&gt;&lt;font size="-1"&gt;</v>
      </c>
      <c r="G166" s="156" t="str">
        <f>SUBSTITUTE('新羽地域の年表 '!E166,CHAR(10),"&lt;br&gt;")</f>
        <v>本牧三渓園が公開される</v>
      </c>
      <c r="H166" s="75" t="str">
        <f>IF('新羽地域の年表 '!$A166="","","&lt;/font&gt;&lt;/td&gt;&lt;td nowrap valign="&amp;H$2&amp;"top"&amp;H$2&amp;"&gt;&lt;font size="&amp;F$2&amp;"-1"&amp;F$2&amp;"&gt;")</f>
        <v>&lt;/font&gt;&lt;/td&gt;&lt;td nowrap valign="top"&gt;&lt;font size="-1"&gt;</v>
      </c>
      <c r="I166" s="156" t="str">
        <f>IF('新羽地域の年表 '!F166="","","横浜開港"&amp;SUBSTITUTE('新羽地域の年表 '!F166,CHAR(10),"&lt;br&gt;")&amp;"周年")</f>
        <v>横浜開港47周年</v>
      </c>
      <c r="J166" s="75" t="str">
        <f>IF('新羽地域の年表 '!$F166="","","&lt;br&gt;")</f>
        <v>&lt;br&gt;</v>
      </c>
      <c r="K166" s="156" t="str">
        <f>IF('新羽地域の年表 '!G166="","","横浜市政"&amp;SUBSTITUTE('新羽地域の年表 '!G166,CHAR(10),"&lt;br&gt;")&amp;"周年")</f>
        <v>横浜市政17周年</v>
      </c>
      <c r="L166" s="75" t="str">
        <f>IF('新羽地域の年表 '!$G166="","","&lt;br&gt;")</f>
        <v>&lt;br&gt;</v>
      </c>
      <c r="M166" s="156" t="str">
        <f>IF('新羽地域の年表 '!H166="","","港北区制"&amp;SUBSTITUTE('新羽地域の年表 '!H166,CHAR(10),"&lt;br&gt;")&amp;"周年")</f>
        <v/>
      </c>
      <c r="N166" s="75" t="str">
        <f>IF('新羽地域の年表 '!$H166="","","&lt;br&gt;")</f>
        <v/>
      </c>
      <c r="O166" s="156" t="str">
        <f>IF('新羽地域の年表 '!I166="","","新羽町連合町内会（"&amp;SUBSTITUTE('新羽地域の年表 '!I166,CHAR(10),"&lt;br&gt;")&amp;"周年）&lt;br&gt;　連合町内会長："&amp;SUBSTITUTE('新羽地域の年表 '!J166,CHAR(10),"&lt;br&gt;"))</f>
        <v/>
      </c>
      <c r="P166" s="75" t="str">
        <f>IF('新羽地域の年表 '!$J166="","","&lt;br&gt;")</f>
        <v/>
      </c>
      <c r="Q166" s="156" t="str">
        <f>IF('新羽地域の年表 '!K166="","","第"&amp;SUBSTITUTE('新羽地域の年表 '!K166,CHAR(10),"&lt;br&gt;")&amp;"回新羽地区健民祭&lt;br&gt;　実行委員長:"&amp;SUBSTITUTE('新羽地域の年表 '!L166,CHAR(10),"&lt;br&gt;"))</f>
        <v/>
      </c>
      <c r="R166" s="75" t="str">
        <f>IF('新羽地域の年表 '!$L166="","","&lt;br&gt;　優勝：")</f>
        <v/>
      </c>
      <c r="S166" s="156" t="str">
        <f>SUBSTITUTE('新羽地域の年表 '!M166,CHAR(10),"&lt;br&gt;")</f>
        <v/>
      </c>
      <c r="T166" s="75" t="str">
        <f>IF('新羽地域の年表 '!$M166="","","&lt;br&gt;")</f>
        <v/>
      </c>
      <c r="U166" s="156" t="str">
        <f>IF('新羽地域の年表 '!N166="","","第"&amp;SUBSTITUTE('新羽地域の年表 '!N166,CHAR(10),"&lt;br&gt;")&amp;"回新羽サマーフェスティバル&lt;br&gt;　実行委員長："&amp;SUBSTITUTE('新羽地域の年表 '!O166,CHAR(10),"&lt;br&gt;"))</f>
        <v/>
      </c>
      <c r="V166" s="75" t="str">
        <f>IF('新羽地域の年表 '!$O166="","","&lt;br&gt;")</f>
        <v/>
      </c>
      <c r="W166" s="156" t="str">
        <f>IF('新羽地域の年表 '!P166="","",SUBSTITUTE('新羽地域の年表 '!P166,CHAR(10),"&lt;br&gt;"))</f>
        <v/>
      </c>
      <c r="X166" s="75" t="str">
        <f>IF('新羽地域の年表 '!$A166="","","&lt;/font&gt;&lt;/td&gt;&lt;/tr&gt;")</f>
        <v>&lt;/font&gt;&lt;/td&gt;&lt;/tr&gt;</v>
      </c>
      <c r="Y166" s="156"/>
      <c r="AA166" s="158"/>
      <c r="AB166" s="75" t="str">
        <f t="shared" si="4"/>
        <v>&lt;tr&gt;&lt;td valign="top"&gt;1906年&lt;br&gt;&lt;font size="-1"&gt;明治39年&lt;/font&gt;&lt;/td&gt;&lt;td valign="top"&gt;&lt;font size="-1"&gt;本牧三渓園が公開される&lt;/font&gt;&lt;/td&gt;&lt;td nowrap valign="top"&gt;&lt;font size="-1"&gt;横浜開港47周年&lt;br&gt;横浜市政17周年&lt;br&gt;&lt;/font&gt;&lt;/td&gt;&lt;/tr&gt;</v>
      </c>
    </row>
    <row r="167" spans="2:28" ht="27">
      <c r="B167" s="157"/>
      <c r="D167" s="75" t="str">
        <f>IF('新羽地域の年表 '!$A167="","","&lt;tr&gt;&lt;td valign="&amp;D$2&amp;"top"&amp;D$2&amp;"&gt;")</f>
        <v>&lt;tr&gt;&lt;td valign="top"&gt;</v>
      </c>
      <c r="E167" s="159" t="str">
        <f>IF('新羽地域の年表 '!A167="","",'新羽地域の年表 '!A167&amp;"年&lt;br&gt;&lt;font size="&amp;E$2&amp;"-1"&amp;E$2&amp;"&gt;"&amp;('新羽地域の年表 '!B167&amp;'新羽地域の年表 '!C167&amp;'新羽地域の年表 '!D167))</f>
        <v>1907年&lt;br&gt;&lt;font size="-1"&gt;明治40年</v>
      </c>
      <c r="F167" s="75" t="str">
        <f>IF('新羽地域の年表 '!$A167="","","&lt;/font&gt;&lt;/td&gt;&lt;td valign="&amp;F$2&amp;"top"&amp;F$2&amp;"&gt;&lt;font size="&amp;F$2&amp;"-1"&amp;F$2&amp;"&gt;")</f>
        <v>&lt;/font&gt;&lt;/td&gt;&lt;td valign="top"&gt;&lt;font size="-1"&gt;</v>
      </c>
      <c r="G167" s="156" t="str">
        <f>SUBSTITUTE('新羽地域の年表 '!E167,CHAR(10),"&lt;br&gt;")</f>
        <v>横浜正金銀行（Bank. Speeie Yokohama）、ドイツ・ルネサンス様式で建てられる</v>
      </c>
      <c r="H167" s="75" t="str">
        <f>IF('新羽地域の年表 '!$A167="","","&lt;/font&gt;&lt;/td&gt;&lt;td nowrap valign="&amp;H$2&amp;"top"&amp;H$2&amp;"&gt;&lt;font size="&amp;F$2&amp;"-1"&amp;F$2&amp;"&gt;")</f>
        <v>&lt;/font&gt;&lt;/td&gt;&lt;td nowrap valign="top"&gt;&lt;font size="-1"&gt;</v>
      </c>
      <c r="I167" s="156" t="str">
        <f>IF('新羽地域の年表 '!F167="","","横浜開港"&amp;SUBSTITUTE('新羽地域の年表 '!F167,CHAR(10),"&lt;br&gt;")&amp;"周年")</f>
        <v>横浜開港48周年</v>
      </c>
      <c r="J167" s="75" t="str">
        <f>IF('新羽地域の年表 '!$F167="","","&lt;br&gt;")</f>
        <v>&lt;br&gt;</v>
      </c>
      <c r="K167" s="156" t="str">
        <f>IF('新羽地域の年表 '!G167="","","横浜市政"&amp;SUBSTITUTE('新羽地域の年表 '!G167,CHAR(10),"&lt;br&gt;")&amp;"周年")</f>
        <v>横浜市政18周年</v>
      </c>
      <c r="L167" s="75" t="str">
        <f>IF('新羽地域の年表 '!$G167="","","&lt;br&gt;")</f>
        <v>&lt;br&gt;</v>
      </c>
      <c r="M167" s="156" t="str">
        <f>IF('新羽地域の年表 '!H167="","","港北区制"&amp;SUBSTITUTE('新羽地域の年表 '!H167,CHAR(10),"&lt;br&gt;")&amp;"周年")</f>
        <v/>
      </c>
      <c r="N167" s="75" t="str">
        <f>IF('新羽地域の年表 '!$H167="","","&lt;br&gt;")</f>
        <v/>
      </c>
      <c r="O167" s="156" t="str">
        <f>IF('新羽地域の年表 '!I167="","","新羽町連合町内会（"&amp;SUBSTITUTE('新羽地域の年表 '!I167,CHAR(10),"&lt;br&gt;")&amp;"周年）&lt;br&gt;　連合町内会長："&amp;SUBSTITUTE('新羽地域の年表 '!J167,CHAR(10),"&lt;br&gt;"))</f>
        <v/>
      </c>
      <c r="P167" s="75" t="str">
        <f>IF('新羽地域の年表 '!$J167="","","&lt;br&gt;")</f>
        <v/>
      </c>
      <c r="Q167" s="156" t="str">
        <f>IF('新羽地域の年表 '!K167="","","第"&amp;SUBSTITUTE('新羽地域の年表 '!K167,CHAR(10),"&lt;br&gt;")&amp;"回新羽地区健民祭&lt;br&gt;　実行委員長:"&amp;SUBSTITUTE('新羽地域の年表 '!L167,CHAR(10),"&lt;br&gt;"))</f>
        <v/>
      </c>
      <c r="R167" s="75" t="str">
        <f>IF('新羽地域の年表 '!$L167="","","&lt;br&gt;　優勝：")</f>
        <v/>
      </c>
      <c r="S167" s="156" t="str">
        <f>SUBSTITUTE('新羽地域の年表 '!M167,CHAR(10),"&lt;br&gt;")</f>
        <v/>
      </c>
      <c r="T167" s="75" t="str">
        <f>IF('新羽地域の年表 '!$M167="","","&lt;br&gt;")</f>
        <v/>
      </c>
      <c r="U167" s="156" t="str">
        <f>IF('新羽地域の年表 '!N167="","","第"&amp;SUBSTITUTE('新羽地域の年表 '!N167,CHAR(10),"&lt;br&gt;")&amp;"回新羽サマーフェスティバル&lt;br&gt;　実行委員長："&amp;SUBSTITUTE('新羽地域の年表 '!O167,CHAR(10),"&lt;br&gt;"))</f>
        <v/>
      </c>
      <c r="V167" s="75" t="str">
        <f>IF('新羽地域の年表 '!$O167="","","&lt;br&gt;")</f>
        <v/>
      </c>
      <c r="W167" s="156" t="str">
        <f>IF('新羽地域の年表 '!P167="","",SUBSTITUTE('新羽地域の年表 '!P167,CHAR(10),"&lt;br&gt;"))</f>
        <v/>
      </c>
      <c r="X167" s="75" t="str">
        <f>IF('新羽地域の年表 '!$A167="","","&lt;/font&gt;&lt;/td&gt;&lt;/tr&gt;")</f>
        <v>&lt;/font&gt;&lt;/td&gt;&lt;/tr&gt;</v>
      </c>
      <c r="Y167" s="156"/>
      <c r="AA167" s="158"/>
      <c r="AB167" s="75" t="str">
        <f t="shared" si="4"/>
        <v>&lt;tr&gt;&lt;td valign="top"&gt;1907年&lt;br&gt;&lt;font size="-1"&gt;明治40年&lt;/font&gt;&lt;/td&gt;&lt;td valign="top"&gt;&lt;font size="-1"&gt;横浜正金銀行（Bank. Speeie Yokohama）、ドイツ・ルネサンス様式で建てられる&lt;/font&gt;&lt;/td&gt;&lt;td nowrap valign="top"&gt;&lt;font size="-1"&gt;横浜開港48周年&lt;br&gt;横浜市政18周年&lt;br&gt;&lt;/font&gt;&lt;/td&gt;&lt;/tr&gt;</v>
      </c>
    </row>
    <row r="168" spans="2:28" ht="27">
      <c r="B168" s="157"/>
      <c r="D168" s="75" t="str">
        <f>IF('新羽地域の年表 '!$A168="","","&lt;tr&gt;&lt;td valign="&amp;D$2&amp;"top"&amp;D$2&amp;"&gt;")</f>
        <v>&lt;tr&gt;&lt;td valign="top"&gt;</v>
      </c>
      <c r="E168" s="159" t="str">
        <f>IF('新羽地域の年表 '!A168="","",'新羽地域の年表 '!A168&amp;"年&lt;br&gt;&lt;font size="&amp;E$2&amp;"-1"&amp;E$2&amp;"&gt;"&amp;('新羽地域の年表 '!B168&amp;'新羽地域の年表 '!C168&amp;'新羽地域の年表 '!D168))</f>
        <v>1908年&lt;br&gt;&lt;font size="-1"&gt;明治41年</v>
      </c>
      <c r="F168" s="75" t="str">
        <f>IF('新羽地域の年表 '!$A168="","","&lt;/font&gt;&lt;/td&gt;&lt;td valign="&amp;F$2&amp;"top"&amp;F$2&amp;"&gt;&lt;font size="&amp;F$2&amp;"-1"&amp;F$2&amp;"&gt;")</f>
        <v>&lt;/font&gt;&lt;/td&gt;&lt;td valign="top"&gt;&lt;font size="-1"&gt;</v>
      </c>
      <c r="G168" s="156" t="str">
        <f>SUBSTITUTE('新羽地域の年表 '!E168,CHAR(10),"&lt;br&gt;")</f>
        <v>横浜～八王子間の施設横浜鉄道(横浜線の前身)開通。小机駅開業</v>
      </c>
      <c r="H168" s="75" t="str">
        <f>IF('新羽地域の年表 '!$A168="","","&lt;/font&gt;&lt;/td&gt;&lt;td nowrap valign="&amp;H$2&amp;"top"&amp;H$2&amp;"&gt;&lt;font size="&amp;F$2&amp;"-1"&amp;F$2&amp;"&gt;")</f>
        <v>&lt;/font&gt;&lt;/td&gt;&lt;td nowrap valign="top"&gt;&lt;font size="-1"&gt;</v>
      </c>
      <c r="I168" s="156" t="str">
        <f>IF('新羽地域の年表 '!F168="","","横浜開港"&amp;SUBSTITUTE('新羽地域の年表 '!F168,CHAR(10),"&lt;br&gt;")&amp;"周年")</f>
        <v>横浜開港49周年</v>
      </c>
      <c r="J168" s="75" t="str">
        <f>IF('新羽地域の年表 '!$F168="","","&lt;br&gt;")</f>
        <v>&lt;br&gt;</v>
      </c>
      <c r="K168" s="156" t="str">
        <f>IF('新羽地域の年表 '!G168="","","横浜市政"&amp;SUBSTITUTE('新羽地域の年表 '!G168,CHAR(10),"&lt;br&gt;")&amp;"周年")</f>
        <v>横浜市政19周年</v>
      </c>
      <c r="L168" s="75" t="str">
        <f>IF('新羽地域の年表 '!$G168="","","&lt;br&gt;")</f>
        <v>&lt;br&gt;</v>
      </c>
      <c r="M168" s="156" t="str">
        <f>IF('新羽地域の年表 '!H168="","","港北区制"&amp;SUBSTITUTE('新羽地域の年表 '!H168,CHAR(10),"&lt;br&gt;")&amp;"周年")</f>
        <v/>
      </c>
      <c r="N168" s="75" t="str">
        <f>IF('新羽地域の年表 '!$H168="","","&lt;br&gt;")</f>
        <v/>
      </c>
      <c r="O168" s="156" t="str">
        <f>IF('新羽地域の年表 '!I168="","","新羽町連合町内会（"&amp;SUBSTITUTE('新羽地域の年表 '!I168,CHAR(10),"&lt;br&gt;")&amp;"周年）&lt;br&gt;　連合町内会長："&amp;SUBSTITUTE('新羽地域の年表 '!J168,CHAR(10),"&lt;br&gt;"))</f>
        <v/>
      </c>
      <c r="P168" s="75" t="str">
        <f>IF('新羽地域の年表 '!$J168="","","&lt;br&gt;")</f>
        <v/>
      </c>
      <c r="Q168" s="156" t="str">
        <f>IF('新羽地域の年表 '!K168="","","第"&amp;SUBSTITUTE('新羽地域の年表 '!K168,CHAR(10),"&lt;br&gt;")&amp;"回新羽地区健民祭&lt;br&gt;　実行委員長:"&amp;SUBSTITUTE('新羽地域の年表 '!L168,CHAR(10),"&lt;br&gt;"))</f>
        <v/>
      </c>
      <c r="R168" s="75" t="str">
        <f>IF('新羽地域の年表 '!$L168="","","&lt;br&gt;　優勝：")</f>
        <v/>
      </c>
      <c r="S168" s="156" t="str">
        <f>SUBSTITUTE('新羽地域の年表 '!M168,CHAR(10),"&lt;br&gt;")</f>
        <v/>
      </c>
      <c r="T168" s="75" t="str">
        <f>IF('新羽地域の年表 '!$M168="","","&lt;br&gt;")</f>
        <v/>
      </c>
      <c r="U168" s="156" t="str">
        <f>IF('新羽地域の年表 '!N168="","","第"&amp;SUBSTITUTE('新羽地域の年表 '!N168,CHAR(10),"&lt;br&gt;")&amp;"回新羽サマーフェスティバル&lt;br&gt;　実行委員長："&amp;SUBSTITUTE('新羽地域の年表 '!O168,CHAR(10),"&lt;br&gt;"))</f>
        <v/>
      </c>
      <c r="V168" s="75" t="str">
        <f>IF('新羽地域の年表 '!$O168="","","&lt;br&gt;")</f>
        <v/>
      </c>
      <c r="W168" s="156" t="str">
        <f>IF('新羽地域の年表 '!P168="","",SUBSTITUTE('新羽地域の年表 '!P168,CHAR(10),"&lt;br&gt;"))</f>
        <v/>
      </c>
      <c r="X168" s="75" t="str">
        <f>IF('新羽地域の年表 '!$A168="","","&lt;/font&gt;&lt;/td&gt;&lt;/tr&gt;")</f>
        <v>&lt;/font&gt;&lt;/td&gt;&lt;/tr&gt;</v>
      </c>
      <c r="Y168" s="156"/>
      <c r="AA168" s="158"/>
      <c r="AB168" s="75" t="str">
        <f t="shared" si="4"/>
        <v>&lt;tr&gt;&lt;td valign="top"&gt;1908年&lt;br&gt;&lt;font size="-1"&gt;明治41年&lt;/font&gt;&lt;/td&gt;&lt;td valign="top"&gt;&lt;font size="-1"&gt;横浜～八王子間の施設横浜鉄道(横浜線の前身)開通。小机駅開業&lt;/font&gt;&lt;/td&gt;&lt;td nowrap valign="top"&gt;&lt;font size="-1"&gt;横浜開港49周年&lt;br&gt;横浜市政19周年&lt;br&gt;&lt;/font&gt;&lt;/td&gt;&lt;/tr&gt;</v>
      </c>
    </row>
    <row r="169" spans="2:28" ht="27">
      <c r="B169" s="157"/>
      <c r="D169" s="75" t="str">
        <f>IF('新羽地域の年表 '!$A169="","","&lt;tr&gt;&lt;td valign="&amp;D$2&amp;"top"&amp;D$2&amp;"&gt;")</f>
        <v>&lt;tr&gt;&lt;td valign="top"&gt;</v>
      </c>
      <c r="E169" s="159" t="str">
        <f>IF('新羽地域の年表 '!A169="","",'新羽地域の年表 '!A169&amp;"年&lt;br&gt;&lt;font size="&amp;E$2&amp;"-1"&amp;E$2&amp;"&gt;"&amp;('新羽地域の年表 '!B169&amp;'新羽地域の年表 '!C169&amp;'新羽地域の年表 '!D169))</f>
        <v>1909年&lt;br&gt;&lt;font size="-1"&gt;明治42年</v>
      </c>
      <c r="F169" s="75" t="str">
        <f>IF('新羽地域の年表 '!$A169="","","&lt;/font&gt;&lt;/td&gt;&lt;td valign="&amp;F$2&amp;"top"&amp;F$2&amp;"&gt;&lt;font size="&amp;F$2&amp;"-1"&amp;F$2&amp;"&gt;")</f>
        <v>&lt;/font&gt;&lt;/td&gt;&lt;td valign="top"&gt;&lt;font size="-1"&gt;</v>
      </c>
      <c r="G169" s="156" t="str">
        <f>SUBSTITUTE('新羽地域の年表 '!E169,CHAR(10),"&lt;br&gt;")</f>
        <v>開港50年を記念して、横浜市章（ハマ菱）、横浜市歌（作詞・森鷗外）が制定される</v>
      </c>
      <c r="H169" s="75" t="str">
        <f>IF('新羽地域の年表 '!$A169="","","&lt;/font&gt;&lt;/td&gt;&lt;td nowrap valign="&amp;H$2&amp;"top"&amp;H$2&amp;"&gt;&lt;font size="&amp;F$2&amp;"-1"&amp;F$2&amp;"&gt;")</f>
        <v>&lt;/font&gt;&lt;/td&gt;&lt;td nowrap valign="top"&gt;&lt;font size="-1"&gt;</v>
      </c>
      <c r="I169" s="156" t="str">
        <f>IF('新羽地域の年表 '!F169="","","横浜開港"&amp;SUBSTITUTE('新羽地域の年表 '!F169,CHAR(10),"&lt;br&gt;")&amp;"周年")</f>
        <v>横浜開港50周年</v>
      </c>
      <c r="J169" s="75" t="str">
        <f>IF('新羽地域の年表 '!$F169="","","&lt;br&gt;")</f>
        <v>&lt;br&gt;</v>
      </c>
      <c r="K169" s="156" t="str">
        <f>IF('新羽地域の年表 '!G169="","","横浜市政"&amp;SUBSTITUTE('新羽地域の年表 '!G169,CHAR(10),"&lt;br&gt;")&amp;"周年")</f>
        <v>横浜市政20周年</v>
      </c>
      <c r="L169" s="75" t="str">
        <f>IF('新羽地域の年表 '!$G169="","","&lt;br&gt;")</f>
        <v>&lt;br&gt;</v>
      </c>
      <c r="M169" s="156" t="str">
        <f>IF('新羽地域の年表 '!H169="","","港北区制"&amp;SUBSTITUTE('新羽地域の年表 '!H169,CHAR(10),"&lt;br&gt;")&amp;"周年")</f>
        <v/>
      </c>
      <c r="N169" s="75" t="str">
        <f>IF('新羽地域の年表 '!$H169="","","&lt;br&gt;")</f>
        <v/>
      </c>
      <c r="O169" s="156" t="str">
        <f>IF('新羽地域の年表 '!I169="","","新羽町連合町内会（"&amp;SUBSTITUTE('新羽地域の年表 '!I169,CHAR(10),"&lt;br&gt;")&amp;"周年）&lt;br&gt;　連合町内会長："&amp;SUBSTITUTE('新羽地域の年表 '!J169,CHAR(10),"&lt;br&gt;"))</f>
        <v/>
      </c>
      <c r="P169" s="75" t="str">
        <f>IF('新羽地域の年表 '!$J169="","","&lt;br&gt;")</f>
        <v/>
      </c>
      <c r="Q169" s="156" t="str">
        <f>IF('新羽地域の年表 '!K169="","","第"&amp;SUBSTITUTE('新羽地域の年表 '!K169,CHAR(10),"&lt;br&gt;")&amp;"回新羽地区健民祭&lt;br&gt;　実行委員長:"&amp;SUBSTITUTE('新羽地域の年表 '!L169,CHAR(10),"&lt;br&gt;"))</f>
        <v/>
      </c>
      <c r="R169" s="75" t="str">
        <f>IF('新羽地域の年表 '!$L169="","","&lt;br&gt;　優勝：")</f>
        <v/>
      </c>
      <c r="S169" s="156" t="str">
        <f>SUBSTITUTE('新羽地域の年表 '!M169,CHAR(10),"&lt;br&gt;")</f>
        <v/>
      </c>
      <c r="T169" s="75" t="str">
        <f>IF('新羽地域の年表 '!$M169="","","&lt;br&gt;")</f>
        <v/>
      </c>
      <c r="U169" s="156" t="str">
        <f>IF('新羽地域の年表 '!N169="","","第"&amp;SUBSTITUTE('新羽地域の年表 '!N169,CHAR(10),"&lt;br&gt;")&amp;"回新羽サマーフェスティバル&lt;br&gt;　実行委員長："&amp;SUBSTITUTE('新羽地域の年表 '!O169,CHAR(10),"&lt;br&gt;"))</f>
        <v/>
      </c>
      <c r="V169" s="75" t="str">
        <f>IF('新羽地域の年表 '!$O169="","","&lt;br&gt;")</f>
        <v/>
      </c>
      <c r="W169" s="156" t="str">
        <f>IF('新羽地域の年表 '!P169="","",SUBSTITUTE('新羽地域の年表 '!P169,CHAR(10),"&lt;br&gt;"))</f>
        <v/>
      </c>
      <c r="X169" s="75" t="str">
        <f>IF('新羽地域の年表 '!$A169="","","&lt;/font&gt;&lt;/td&gt;&lt;/tr&gt;")</f>
        <v>&lt;/font&gt;&lt;/td&gt;&lt;/tr&gt;</v>
      </c>
      <c r="Y169" s="156"/>
      <c r="AA169" s="158"/>
      <c r="AB169" s="75" t="str">
        <f t="shared" si="4"/>
        <v>&lt;tr&gt;&lt;td valign="top"&gt;1909年&lt;br&gt;&lt;font size="-1"&gt;明治42年&lt;/font&gt;&lt;/td&gt;&lt;td valign="top"&gt;&lt;font size="-1"&gt;開港50年を記念して、横浜市章（ハマ菱）、横浜市歌（作詞・森鷗外）が制定される&lt;/font&gt;&lt;/td&gt;&lt;td nowrap valign="top"&gt;&lt;font size="-1"&gt;横浜開港50周年&lt;br&gt;横浜市政20周年&lt;br&gt;&lt;/font&gt;&lt;/td&gt;&lt;/tr&gt;</v>
      </c>
    </row>
    <row r="170" spans="2:28" ht="27">
      <c r="B170" s="157"/>
      <c r="D170" s="75" t="str">
        <f>IF('新羽地域の年表 '!$A170="","","&lt;tr&gt;&lt;td valign="&amp;D$2&amp;"top"&amp;D$2&amp;"&gt;")</f>
        <v>&lt;tr&gt;&lt;td valign="top"&gt;</v>
      </c>
      <c r="E170" s="159" t="str">
        <f>IF('新羽地域の年表 '!A170="","",'新羽地域の年表 '!A170&amp;"年&lt;br&gt;&lt;font size="&amp;E$2&amp;"-1"&amp;E$2&amp;"&gt;"&amp;('新羽地域の年表 '!B170&amp;'新羽地域の年表 '!C170&amp;'新羽地域の年表 '!D170))</f>
        <v>1910年&lt;br&gt;&lt;font size="-1"&gt;明治43年</v>
      </c>
      <c r="F170" s="75" t="str">
        <f>IF('新羽地域の年表 '!$A170="","","&lt;/font&gt;&lt;/td&gt;&lt;td valign="&amp;F$2&amp;"top"&amp;F$2&amp;"&gt;&lt;font size="&amp;F$2&amp;"-1"&amp;F$2&amp;"&gt;")</f>
        <v>&lt;/font&gt;&lt;/td&gt;&lt;td valign="top"&gt;&lt;font size="-1"&gt;</v>
      </c>
      <c r="G170" s="156" t="str">
        <f>SUBSTITUTE('新羽地域の年表 '!E170,CHAR(10),"&lt;br&gt;")</f>
        <v>長い歴史を持つ金沢･六浦の塩田は、製塩地整理法によって廃止された</v>
      </c>
      <c r="H170" s="75" t="str">
        <f>IF('新羽地域の年表 '!$A170="","","&lt;/font&gt;&lt;/td&gt;&lt;td nowrap valign="&amp;H$2&amp;"top"&amp;H$2&amp;"&gt;&lt;font size="&amp;F$2&amp;"-1"&amp;F$2&amp;"&gt;")</f>
        <v>&lt;/font&gt;&lt;/td&gt;&lt;td nowrap valign="top"&gt;&lt;font size="-1"&gt;</v>
      </c>
      <c r="I170" s="156" t="str">
        <f>IF('新羽地域の年表 '!F170="","","横浜開港"&amp;SUBSTITUTE('新羽地域の年表 '!F170,CHAR(10),"&lt;br&gt;")&amp;"周年")</f>
        <v>横浜開港51周年</v>
      </c>
      <c r="J170" s="75" t="str">
        <f>IF('新羽地域の年表 '!$F170="","","&lt;br&gt;")</f>
        <v>&lt;br&gt;</v>
      </c>
      <c r="K170" s="156" t="str">
        <f>IF('新羽地域の年表 '!G170="","","横浜市政"&amp;SUBSTITUTE('新羽地域の年表 '!G170,CHAR(10),"&lt;br&gt;")&amp;"周年")</f>
        <v>横浜市政21周年</v>
      </c>
      <c r="L170" s="75" t="str">
        <f>IF('新羽地域の年表 '!$G170="","","&lt;br&gt;")</f>
        <v>&lt;br&gt;</v>
      </c>
      <c r="M170" s="156" t="str">
        <f>IF('新羽地域の年表 '!H170="","","港北区制"&amp;SUBSTITUTE('新羽地域の年表 '!H170,CHAR(10),"&lt;br&gt;")&amp;"周年")</f>
        <v/>
      </c>
      <c r="N170" s="75" t="str">
        <f>IF('新羽地域の年表 '!$H170="","","&lt;br&gt;")</f>
        <v/>
      </c>
      <c r="O170" s="156" t="str">
        <f>IF('新羽地域の年表 '!I170="","","新羽町連合町内会（"&amp;SUBSTITUTE('新羽地域の年表 '!I170,CHAR(10),"&lt;br&gt;")&amp;"周年）&lt;br&gt;　連合町内会長："&amp;SUBSTITUTE('新羽地域の年表 '!J170,CHAR(10),"&lt;br&gt;"))</f>
        <v/>
      </c>
      <c r="P170" s="75" t="str">
        <f>IF('新羽地域の年表 '!$J170="","","&lt;br&gt;")</f>
        <v/>
      </c>
      <c r="Q170" s="156" t="str">
        <f>IF('新羽地域の年表 '!K170="","","第"&amp;SUBSTITUTE('新羽地域の年表 '!K170,CHAR(10),"&lt;br&gt;")&amp;"回新羽地区健民祭&lt;br&gt;　実行委員長:"&amp;SUBSTITUTE('新羽地域の年表 '!L170,CHAR(10),"&lt;br&gt;"))</f>
        <v/>
      </c>
      <c r="R170" s="75" t="str">
        <f>IF('新羽地域の年表 '!$L170="","","&lt;br&gt;　優勝：")</f>
        <v/>
      </c>
      <c r="S170" s="156" t="str">
        <f>SUBSTITUTE('新羽地域の年表 '!M170,CHAR(10),"&lt;br&gt;")</f>
        <v/>
      </c>
      <c r="T170" s="75" t="str">
        <f>IF('新羽地域の年表 '!$M170="","","&lt;br&gt;")</f>
        <v/>
      </c>
      <c r="U170" s="156" t="str">
        <f>IF('新羽地域の年表 '!N170="","","第"&amp;SUBSTITUTE('新羽地域の年表 '!N170,CHAR(10),"&lt;br&gt;")&amp;"回新羽サマーフェスティバル&lt;br&gt;　実行委員長："&amp;SUBSTITUTE('新羽地域の年表 '!O170,CHAR(10),"&lt;br&gt;"))</f>
        <v/>
      </c>
      <c r="V170" s="75" t="str">
        <f>IF('新羽地域の年表 '!$O170="","","&lt;br&gt;")</f>
        <v/>
      </c>
      <c r="W170" s="156" t="str">
        <f>IF('新羽地域の年表 '!P170="","",SUBSTITUTE('新羽地域の年表 '!P170,CHAR(10),"&lt;br&gt;"))</f>
        <v/>
      </c>
      <c r="X170" s="75" t="str">
        <f>IF('新羽地域の年表 '!$A170="","","&lt;/font&gt;&lt;/td&gt;&lt;/tr&gt;")</f>
        <v>&lt;/font&gt;&lt;/td&gt;&lt;/tr&gt;</v>
      </c>
      <c r="Y170" s="156"/>
      <c r="AA170" s="158"/>
      <c r="AB170" s="75" t="str">
        <f t="shared" si="4"/>
        <v>&lt;tr&gt;&lt;td valign="top"&gt;1910年&lt;br&gt;&lt;font size="-1"&gt;明治43年&lt;/font&gt;&lt;/td&gt;&lt;td valign="top"&gt;&lt;font size="-1"&gt;長い歴史を持つ金沢･六浦の塩田は、製塩地整理法によって廃止された&lt;/font&gt;&lt;/td&gt;&lt;td nowrap valign="top"&gt;&lt;font size="-1"&gt;横浜開港51周年&lt;br&gt;横浜市政21周年&lt;br&gt;&lt;/font&gt;&lt;/td&gt;&lt;/tr&gt;</v>
      </c>
    </row>
    <row r="171" spans="2:28" ht="54">
      <c r="B171" s="157"/>
      <c r="D171" s="75" t="str">
        <f>IF('新羽地域の年表 '!$A171="","","&lt;tr&gt;&lt;td valign="&amp;D$2&amp;"top"&amp;D$2&amp;"&gt;")</f>
        <v>&lt;tr&gt;&lt;td valign="top"&gt;</v>
      </c>
      <c r="E171" s="159" t="str">
        <f>IF('新羽地域の年表 '!A171="","",'新羽地域の年表 '!A171&amp;"年&lt;br&gt;&lt;font size="&amp;E$2&amp;"-1"&amp;E$2&amp;"&gt;"&amp;('新羽地域の年表 '!B171&amp;'新羽地域の年表 '!C171&amp;'新羽地域の年表 '!D171))</f>
        <v>1911年&lt;br&gt;&lt;font size="-1"&gt;明治44年</v>
      </c>
      <c r="F171" s="75" t="str">
        <f>IF('新羽地域の年表 '!$A171="","","&lt;/font&gt;&lt;/td&gt;&lt;td valign="&amp;F$2&amp;"top"&amp;F$2&amp;"&gt;&lt;font size="&amp;F$2&amp;"-1"&amp;F$2&amp;"&gt;")</f>
        <v>&lt;/font&gt;&lt;/td&gt;&lt;td valign="top"&gt;&lt;font size="-1"&gt;</v>
      </c>
      <c r="G171" s="156" t="str">
        <f>SUBSTITUTE('新羽地域の年表 '!E171,CHAR(10),"&lt;br&gt;")</f>
        <v>第2次市域拡張&lt;br&gt;2代目市庁舎が完成&lt;br&gt;横浜赤レンガ倉庫竣工（2号館、1号館は1913年竣工）&lt;br&gt;日本最初の全鉄筋コンクリート建築である三井物産ビル（中区）が竣工</v>
      </c>
      <c r="H171" s="75" t="str">
        <f>IF('新羽地域の年表 '!$A171="","","&lt;/font&gt;&lt;/td&gt;&lt;td nowrap valign="&amp;H$2&amp;"top"&amp;H$2&amp;"&gt;&lt;font size="&amp;F$2&amp;"-1"&amp;F$2&amp;"&gt;")</f>
        <v>&lt;/font&gt;&lt;/td&gt;&lt;td nowrap valign="top"&gt;&lt;font size="-1"&gt;</v>
      </c>
      <c r="I171" s="156" t="str">
        <f>IF('新羽地域の年表 '!F171="","","横浜開港"&amp;SUBSTITUTE('新羽地域の年表 '!F171,CHAR(10),"&lt;br&gt;")&amp;"周年")</f>
        <v>横浜開港52周年</v>
      </c>
      <c r="J171" s="75" t="str">
        <f>IF('新羽地域の年表 '!$F171="","","&lt;br&gt;")</f>
        <v>&lt;br&gt;</v>
      </c>
      <c r="K171" s="156" t="str">
        <f>IF('新羽地域の年表 '!G171="","","横浜市政"&amp;SUBSTITUTE('新羽地域の年表 '!G171,CHAR(10),"&lt;br&gt;")&amp;"周年")</f>
        <v>横浜市政22周年</v>
      </c>
      <c r="L171" s="75" t="str">
        <f>IF('新羽地域の年表 '!$G171="","","&lt;br&gt;")</f>
        <v>&lt;br&gt;</v>
      </c>
      <c r="M171" s="156" t="str">
        <f>IF('新羽地域の年表 '!H171="","","港北区制"&amp;SUBSTITUTE('新羽地域の年表 '!H171,CHAR(10),"&lt;br&gt;")&amp;"周年")</f>
        <v/>
      </c>
      <c r="N171" s="75" t="str">
        <f>IF('新羽地域の年表 '!$H171="","","&lt;br&gt;")</f>
        <v/>
      </c>
      <c r="O171" s="156" t="str">
        <f>IF('新羽地域の年表 '!I171="","","新羽町連合町内会（"&amp;SUBSTITUTE('新羽地域の年表 '!I171,CHAR(10),"&lt;br&gt;")&amp;"周年）&lt;br&gt;　連合町内会長："&amp;SUBSTITUTE('新羽地域の年表 '!J171,CHAR(10),"&lt;br&gt;"))</f>
        <v/>
      </c>
      <c r="P171" s="75" t="str">
        <f>IF('新羽地域の年表 '!$J171="","","&lt;br&gt;")</f>
        <v/>
      </c>
      <c r="Q171" s="156" t="str">
        <f>IF('新羽地域の年表 '!K171="","","第"&amp;SUBSTITUTE('新羽地域の年表 '!K171,CHAR(10),"&lt;br&gt;")&amp;"回新羽地区健民祭&lt;br&gt;　実行委員長:"&amp;SUBSTITUTE('新羽地域の年表 '!L171,CHAR(10),"&lt;br&gt;"))</f>
        <v/>
      </c>
      <c r="R171" s="75" t="str">
        <f>IF('新羽地域の年表 '!$L171="","","&lt;br&gt;　優勝：")</f>
        <v/>
      </c>
      <c r="S171" s="156" t="str">
        <f>SUBSTITUTE('新羽地域の年表 '!M171,CHAR(10),"&lt;br&gt;")</f>
        <v/>
      </c>
      <c r="T171" s="75" t="str">
        <f>IF('新羽地域の年表 '!$M171="","","&lt;br&gt;")</f>
        <v/>
      </c>
      <c r="U171" s="156" t="str">
        <f>IF('新羽地域の年表 '!N171="","","第"&amp;SUBSTITUTE('新羽地域の年表 '!N171,CHAR(10),"&lt;br&gt;")&amp;"回新羽サマーフェスティバル&lt;br&gt;　実行委員長："&amp;SUBSTITUTE('新羽地域の年表 '!O171,CHAR(10),"&lt;br&gt;"))</f>
        <v/>
      </c>
      <c r="V171" s="75" t="str">
        <f>IF('新羽地域の年表 '!$O171="","","&lt;br&gt;")</f>
        <v/>
      </c>
      <c r="W171" s="156" t="str">
        <f>IF('新羽地域の年表 '!P171="","",SUBSTITUTE('新羽地域の年表 '!P171,CHAR(10),"&lt;br&gt;"))</f>
        <v/>
      </c>
      <c r="X171" s="75" t="str">
        <f>IF('新羽地域の年表 '!$A171="","","&lt;/font&gt;&lt;/td&gt;&lt;/tr&gt;")</f>
        <v>&lt;/font&gt;&lt;/td&gt;&lt;/tr&gt;</v>
      </c>
      <c r="Y171" s="156"/>
      <c r="AA171" s="158"/>
      <c r="AB171" s="75" t="str">
        <f t="shared" si="4"/>
        <v>&lt;tr&gt;&lt;td valign="top"&gt;1911年&lt;br&gt;&lt;font size="-1"&gt;明治44年&lt;/font&gt;&lt;/td&gt;&lt;td valign="top"&gt;&lt;font size="-1"&gt;第2次市域拡張&lt;br&gt;2代目市庁舎が完成&lt;br&gt;横浜赤レンガ倉庫竣工（2号館、1号館は1913年竣工）&lt;br&gt;日本最初の全鉄筋コンクリート建築である三井物産ビル（中区）が竣工&lt;/font&gt;&lt;/td&gt;&lt;td nowrap valign="top"&gt;&lt;font size="-1"&gt;横浜開港52周年&lt;br&gt;横浜市政22周年&lt;br&gt;&lt;/font&gt;&lt;/td&gt;&lt;/tr&gt;</v>
      </c>
    </row>
    <row r="172" spans="2:28" ht="27">
      <c r="B172" s="157"/>
      <c r="D172" s="75" t="str">
        <f>IF('新羽地域の年表 '!$A172="","","&lt;tr&gt;&lt;td valign="&amp;D$2&amp;"top"&amp;D$2&amp;"&gt;")</f>
        <v>&lt;tr&gt;&lt;td valign="top"&gt;</v>
      </c>
      <c r="E172" s="159" t="str">
        <f>IF('新羽地域の年表 '!A172="","",'新羽地域の年表 '!A172&amp;"年&lt;br&gt;&lt;font size="&amp;E$2&amp;"-1"&amp;E$2&amp;"&gt;"&amp;('新羽地域の年表 '!B172&amp;'新羽地域の年表 '!C172&amp;'新羽地域の年表 '!D172))</f>
        <v>1912年&lt;br&gt;&lt;font size="-1"&gt;明治45年</v>
      </c>
      <c r="F172" s="75" t="str">
        <f>IF('新羽地域の年表 '!$A172="","","&lt;/font&gt;&lt;/td&gt;&lt;td valign="&amp;F$2&amp;"top"&amp;F$2&amp;"&gt;&lt;font size="&amp;F$2&amp;"-1"&amp;F$2&amp;"&gt;")</f>
        <v>&lt;/font&gt;&lt;/td&gt;&lt;td valign="top"&gt;&lt;font size="-1"&gt;</v>
      </c>
      <c r="G172" s="156" t="str">
        <f>SUBSTITUTE('新羽地域の年表 '!E172,CHAR(10),"&lt;br&gt;")</f>
        <v>明治45年　消防組に常設消防隊が併設される&lt;br&gt;浅野総一郎等が鶴見埋立組合を設立</v>
      </c>
      <c r="H172" s="75" t="str">
        <f>IF('新羽地域の年表 '!$A172="","","&lt;/font&gt;&lt;/td&gt;&lt;td nowrap valign="&amp;H$2&amp;"top"&amp;H$2&amp;"&gt;&lt;font size="&amp;F$2&amp;"-1"&amp;F$2&amp;"&gt;")</f>
        <v>&lt;/font&gt;&lt;/td&gt;&lt;td nowrap valign="top"&gt;&lt;font size="-1"&gt;</v>
      </c>
      <c r="I172" s="156" t="str">
        <f>IF('新羽地域の年表 '!F172="","","横浜開港"&amp;SUBSTITUTE('新羽地域の年表 '!F172,CHAR(10),"&lt;br&gt;")&amp;"周年")</f>
        <v>横浜開港53周年</v>
      </c>
      <c r="J172" s="75" t="str">
        <f>IF('新羽地域の年表 '!$F172="","","&lt;br&gt;")</f>
        <v>&lt;br&gt;</v>
      </c>
      <c r="K172" s="156" t="str">
        <f>IF('新羽地域の年表 '!G172="","","横浜市政"&amp;SUBSTITUTE('新羽地域の年表 '!G172,CHAR(10),"&lt;br&gt;")&amp;"周年")</f>
        <v>横浜市政23周年</v>
      </c>
      <c r="L172" s="75" t="str">
        <f>IF('新羽地域の年表 '!$G172="","","&lt;br&gt;")</f>
        <v>&lt;br&gt;</v>
      </c>
      <c r="M172" s="156" t="str">
        <f>IF('新羽地域の年表 '!H172="","","港北区制"&amp;SUBSTITUTE('新羽地域の年表 '!H172,CHAR(10),"&lt;br&gt;")&amp;"周年")</f>
        <v/>
      </c>
      <c r="N172" s="75" t="str">
        <f>IF('新羽地域の年表 '!$H172="","","&lt;br&gt;")</f>
        <v/>
      </c>
      <c r="O172" s="156" t="str">
        <f>IF('新羽地域の年表 '!I172="","","新羽町連合町内会（"&amp;SUBSTITUTE('新羽地域の年表 '!I172,CHAR(10),"&lt;br&gt;")&amp;"周年）&lt;br&gt;　連合町内会長："&amp;SUBSTITUTE('新羽地域の年表 '!J172,CHAR(10),"&lt;br&gt;"))</f>
        <v/>
      </c>
      <c r="P172" s="75" t="str">
        <f>IF('新羽地域の年表 '!$J172="","","&lt;br&gt;")</f>
        <v/>
      </c>
      <c r="Q172" s="156" t="str">
        <f>IF('新羽地域の年表 '!K172="","","第"&amp;SUBSTITUTE('新羽地域の年表 '!K172,CHAR(10),"&lt;br&gt;")&amp;"回新羽地区健民祭&lt;br&gt;　実行委員長:"&amp;SUBSTITUTE('新羽地域の年表 '!L172,CHAR(10),"&lt;br&gt;"))</f>
        <v/>
      </c>
      <c r="R172" s="75" t="str">
        <f>IF('新羽地域の年表 '!$L172="","","&lt;br&gt;　優勝：")</f>
        <v/>
      </c>
      <c r="S172" s="156" t="str">
        <f>SUBSTITUTE('新羽地域の年表 '!M172,CHAR(10),"&lt;br&gt;")</f>
        <v/>
      </c>
      <c r="T172" s="75" t="str">
        <f>IF('新羽地域の年表 '!$M172="","","&lt;br&gt;")</f>
        <v/>
      </c>
      <c r="U172" s="156" t="str">
        <f>IF('新羽地域の年表 '!N172="","","第"&amp;SUBSTITUTE('新羽地域の年表 '!N172,CHAR(10),"&lt;br&gt;")&amp;"回新羽サマーフェスティバル&lt;br&gt;　実行委員長："&amp;SUBSTITUTE('新羽地域の年表 '!O172,CHAR(10),"&lt;br&gt;"))</f>
        <v/>
      </c>
      <c r="V172" s="75" t="str">
        <f>IF('新羽地域の年表 '!$O172="","","&lt;br&gt;")</f>
        <v/>
      </c>
      <c r="W172" s="156" t="str">
        <f>IF('新羽地域の年表 '!P172="","",SUBSTITUTE('新羽地域の年表 '!P172,CHAR(10),"&lt;br&gt;"))</f>
        <v/>
      </c>
      <c r="X172" s="75" t="str">
        <f>IF('新羽地域の年表 '!$A172="","","&lt;/font&gt;&lt;/td&gt;&lt;/tr&gt;")</f>
        <v>&lt;/font&gt;&lt;/td&gt;&lt;/tr&gt;</v>
      </c>
      <c r="Y172" s="156"/>
      <c r="AA172" s="158"/>
      <c r="AB172" s="75" t="str">
        <f t="shared" si="4"/>
        <v>&lt;tr&gt;&lt;td valign="top"&gt;1912年&lt;br&gt;&lt;font size="-1"&gt;明治45年&lt;/font&gt;&lt;/td&gt;&lt;td valign="top"&gt;&lt;font size="-1"&gt;明治45年　消防組に常設消防隊が併設される&lt;br&gt;浅野総一郎等が鶴見埋立組合を設立&lt;/font&gt;&lt;/td&gt;&lt;td nowrap valign="top"&gt;&lt;font size="-1"&gt;横浜開港53周年&lt;br&gt;横浜市政23周年&lt;br&gt;&lt;/font&gt;&lt;/td&gt;&lt;/tr&gt;</v>
      </c>
    </row>
    <row r="173" spans="2:28" ht="27">
      <c r="B173" s="157"/>
      <c r="D173" s="75" t="str">
        <f>IF('新羽地域の年表 '!$A173="","","&lt;tr&gt;&lt;td valign="&amp;D$2&amp;"top"&amp;D$2&amp;"&gt;")</f>
        <v>&lt;tr&gt;&lt;td valign="top"&gt;</v>
      </c>
      <c r="E173" s="159" t="str">
        <f>IF('新羽地域の年表 '!A173="","",'新羽地域の年表 '!A173&amp;"年&lt;br&gt;&lt;font size="&amp;E$2&amp;"-1"&amp;E$2&amp;"&gt;"&amp;('新羽地域の年表 '!B173&amp;'新羽地域の年表 '!C173&amp;'新羽地域の年表 '!D173))</f>
        <v>1913年&lt;br&gt;&lt;font size="-1"&gt;大正2年</v>
      </c>
      <c r="F173" s="75" t="str">
        <f>IF('新羽地域の年表 '!$A173="","","&lt;/font&gt;&lt;/td&gt;&lt;td valign="&amp;F$2&amp;"top"&amp;F$2&amp;"&gt;&lt;font size="&amp;F$2&amp;"-1"&amp;F$2&amp;"&gt;")</f>
        <v>&lt;/font&gt;&lt;/td&gt;&lt;td valign="top"&gt;&lt;font size="-1"&gt;</v>
      </c>
      <c r="G173" s="156" t="str">
        <f>SUBSTITUTE('新羽地域の年表 '!E173,CHAR(10),"&lt;br&gt;")</f>
        <v>鶴見埋立組合（浅野総一郎等）が鶴見川河口域の埋め立てを始める&lt;br&gt;横浜船渠第(第１号ドック竣工</v>
      </c>
      <c r="H173" s="75" t="str">
        <f>IF('新羽地域の年表 '!$A173="","","&lt;/font&gt;&lt;/td&gt;&lt;td nowrap valign="&amp;H$2&amp;"top"&amp;H$2&amp;"&gt;&lt;font size="&amp;F$2&amp;"-1"&amp;F$2&amp;"&gt;")</f>
        <v>&lt;/font&gt;&lt;/td&gt;&lt;td nowrap valign="top"&gt;&lt;font size="-1"&gt;</v>
      </c>
      <c r="I173" s="156" t="str">
        <f>IF('新羽地域の年表 '!F173="","","横浜開港"&amp;SUBSTITUTE('新羽地域の年表 '!F173,CHAR(10),"&lt;br&gt;")&amp;"周年")</f>
        <v>横浜開港54周年</v>
      </c>
      <c r="J173" s="75" t="str">
        <f>IF('新羽地域の年表 '!$F173="","","&lt;br&gt;")</f>
        <v>&lt;br&gt;</v>
      </c>
      <c r="K173" s="156" t="str">
        <f>IF('新羽地域の年表 '!G173="","","横浜市政"&amp;SUBSTITUTE('新羽地域の年表 '!G173,CHAR(10),"&lt;br&gt;")&amp;"周年")</f>
        <v>横浜市政24周年</v>
      </c>
      <c r="L173" s="75" t="str">
        <f>IF('新羽地域の年表 '!$G173="","","&lt;br&gt;")</f>
        <v>&lt;br&gt;</v>
      </c>
      <c r="M173" s="156" t="str">
        <f>IF('新羽地域の年表 '!H173="","","港北区制"&amp;SUBSTITUTE('新羽地域の年表 '!H173,CHAR(10),"&lt;br&gt;")&amp;"周年")</f>
        <v/>
      </c>
      <c r="N173" s="75" t="str">
        <f>IF('新羽地域の年表 '!$H173="","","&lt;br&gt;")</f>
        <v/>
      </c>
      <c r="O173" s="156" t="str">
        <f>IF('新羽地域の年表 '!I173="","","新羽町連合町内会（"&amp;SUBSTITUTE('新羽地域の年表 '!I173,CHAR(10),"&lt;br&gt;")&amp;"周年）&lt;br&gt;　連合町内会長："&amp;SUBSTITUTE('新羽地域の年表 '!J173,CHAR(10),"&lt;br&gt;"))</f>
        <v/>
      </c>
      <c r="P173" s="75" t="str">
        <f>IF('新羽地域の年表 '!$J173="","","&lt;br&gt;")</f>
        <v/>
      </c>
      <c r="Q173" s="156" t="str">
        <f>IF('新羽地域の年表 '!K173="","","第"&amp;SUBSTITUTE('新羽地域の年表 '!K173,CHAR(10),"&lt;br&gt;")&amp;"回新羽地区健民祭&lt;br&gt;　実行委員長:"&amp;SUBSTITUTE('新羽地域の年表 '!L173,CHAR(10),"&lt;br&gt;"))</f>
        <v/>
      </c>
      <c r="R173" s="75" t="str">
        <f>IF('新羽地域の年表 '!$L173="","","&lt;br&gt;　優勝：")</f>
        <v/>
      </c>
      <c r="S173" s="156" t="str">
        <f>SUBSTITUTE('新羽地域の年表 '!M173,CHAR(10),"&lt;br&gt;")</f>
        <v/>
      </c>
      <c r="T173" s="75" t="str">
        <f>IF('新羽地域の年表 '!$M173="","","&lt;br&gt;")</f>
        <v/>
      </c>
      <c r="U173" s="156" t="str">
        <f>IF('新羽地域の年表 '!N173="","","第"&amp;SUBSTITUTE('新羽地域の年表 '!N173,CHAR(10),"&lt;br&gt;")&amp;"回新羽サマーフェスティバル&lt;br&gt;　実行委員長："&amp;SUBSTITUTE('新羽地域の年表 '!O173,CHAR(10),"&lt;br&gt;"))</f>
        <v/>
      </c>
      <c r="V173" s="75" t="str">
        <f>IF('新羽地域の年表 '!$O173="","","&lt;br&gt;")</f>
        <v/>
      </c>
      <c r="W173" s="156" t="str">
        <f>IF('新羽地域の年表 '!P173="","",SUBSTITUTE('新羽地域の年表 '!P173,CHAR(10),"&lt;br&gt;"))</f>
        <v/>
      </c>
      <c r="X173" s="75" t="str">
        <f>IF('新羽地域の年表 '!$A173="","","&lt;/font&gt;&lt;/td&gt;&lt;/tr&gt;")</f>
        <v>&lt;/font&gt;&lt;/td&gt;&lt;/tr&gt;</v>
      </c>
      <c r="Y173" s="156"/>
      <c r="AA173" s="158"/>
      <c r="AB173" s="75" t="str">
        <f t="shared" si="4"/>
        <v>&lt;tr&gt;&lt;td valign="top"&gt;1913年&lt;br&gt;&lt;font size="-1"&gt;大正2年&lt;/font&gt;&lt;/td&gt;&lt;td valign="top"&gt;&lt;font size="-1"&gt;鶴見埋立組合（浅野総一郎等）が鶴見川河口域の埋め立てを始める&lt;br&gt;横浜船渠第(第１号ドック竣工&lt;/font&gt;&lt;/td&gt;&lt;td nowrap valign="top"&gt;&lt;font size="-1"&gt;横浜開港54周年&lt;br&gt;横浜市政24周年&lt;br&gt;&lt;/font&gt;&lt;/td&gt;&lt;/tr&gt;</v>
      </c>
    </row>
    <row r="174" spans="2:28">
      <c r="B174" s="157"/>
      <c r="D174" s="75" t="str">
        <f>IF('新羽地域の年表 '!$A174="","","&lt;tr&gt;&lt;td valign="&amp;D$2&amp;"top"&amp;D$2&amp;"&gt;")</f>
        <v>&lt;tr&gt;&lt;td valign="top"&gt;</v>
      </c>
      <c r="E174" s="159" t="str">
        <f>IF('新羽地域の年表 '!A174="","",'新羽地域の年表 '!A174&amp;"年&lt;br&gt;&lt;font size="&amp;E$2&amp;"-1"&amp;E$2&amp;"&gt;"&amp;('新羽地域の年表 '!B174&amp;'新羽地域の年表 '!C174&amp;'新羽地域の年表 '!D174))</f>
        <v>1914年&lt;br&gt;&lt;font size="-1"&gt;大正3年</v>
      </c>
      <c r="F174" s="75" t="str">
        <f>IF('新羽地域の年表 '!$A174="","","&lt;/font&gt;&lt;/td&gt;&lt;td valign="&amp;F$2&amp;"top"&amp;F$2&amp;"&gt;&lt;font size="&amp;F$2&amp;"-1"&amp;F$2&amp;"&gt;")</f>
        <v>&lt;/font&gt;&lt;/td&gt;&lt;td valign="top"&gt;&lt;font size="-1"&gt;</v>
      </c>
      <c r="G174" s="156" t="str">
        <f>SUBSTITUTE('新羽地域の年表 '!E174,CHAR(10),"&lt;br&gt;")</f>
        <v>樽町・綱島にラジウム鉱泉湧出</v>
      </c>
      <c r="H174" s="75" t="str">
        <f>IF('新羽地域の年表 '!$A174="","","&lt;/font&gt;&lt;/td&gt;&lt;td nowrap valign="&amp;H$2&amp;"top"&amp;H$2&amp;"&gt;&lt;font size="&amp;F$2&amp;"-1"&amp;F$2&amp;"&gt;")</f>
        <v>&lt;/font&gt;&lt;/td&gt;&lt;td nowrap valign="top"&gt;&lt;font size="-1"&gt;</v>
      </c>
      <c r="I174" s="156" t="str">
        <f>IF('新羽地域の年表 '!F174="","","横浜開港"&amp;SUBSTITUTE('新羽地域の年表 '!F174,CHAR(10),"&lt;br&gt;")&amp;"周年")</f>
        <v>横浜開港55周年</v>
      </c>
      <c r="J174" s="75" t="str">
        <f>IF('新羽地域の年表 '!$F174="","","&lt;br&gt;")</f>
        <v>&lt;br&gt;</v>
      </c>
      <c r="K174" s="156" t="str">
        <f>IF('新羽地域の年表 '!G174="","","横浜市政"&amp;SUBSTITUTE('新羽地域の年表 '!G174,CHAR(10),"&lt;br&gt;")&amp;"周年")</f>
        <v>横浜市政25周年</v>
      </c>
      <c r="L174" s="75" t="str">
        <f>IF('新羽地域の年表 '!$G174="","","&lt;br&gt;")</f>
        <v>&lt;br&gt;</v>
      </c>
      <c r="M174" s="156" t="str">
        <f>IF('新羽地域の年表 '!H174="","","港北区制"&amp;SUBSTITUTE('新羽地域の年表 '!H174,CHAR(10),"&lt;br&gt;")&amp;"周年")</f>
        <v/>
      </c>
      <c r="N174" s="75" t="str">
        <f>IF('新羽地域の年表 '!$H174="","","&lt;br&gt;")</f>
        <v/>
      </c>
      <c r="O174" s="156" t="str">
        <f>IF('新羽地域の年表 '!I174="","","新羽町連合町内会（"&amp;SUBSTITUTE('新羽地域の年表 '!I174,CHAR(10),"&lt;br&gt;")&amp;"周年）&lt;br&gt;　連合町内会長："&amp;SUBSTITUTE('新羽地域の年表 '!J174,CHAR(10),"&lt;br&gt;"))</f>
        <v/>
      </c>
      <c r="P174" s="75" t="str">
        <f>IF('新羽地域の年表 '!$J174="","","&lt;br&gt;")</f>
        <v/>
      </c>
      <c r="Q174" s="156" t="str">
        <f>IF('新羽地域の年表 '!K174="","","第"&amp;SUBSTITUTE('新羽地域の年表 '!K174,CHAR(10),"&lt;br&gt;")&amp;"回新羽地区健民祭&lt;br&gt;　実行委員長:"&amp;SUBSTITUTE('新羽地域の年表 '!L174,CHAR(10),"&lt;br&gt;"))</f>
        <v/>
      </c>
      <c r="R174" s="75" t="str">
        <f>IF('新羽地域の年表 '!$L174="","","&lt;br&gt;　優勝：")</f>
        <v/>
      </c>
      <c r="S174" s="156" t="str">
        <f>SUBSTITUTE('新羽地域の年表 '!M174,CHAR(10),"&lt;br&gt;")</f>
        <v/>
      </c>
      <c r="T174" s="75" t="str">
        <f>IF('新羽地域の年表 '!$M174="","","&lt;br&gt;")</f>
        <v/>
      </c>
      <c r="U174" s="156" t="str">
        <f>IF('新羽地域の年表 '!N174="","","第"&amp;SUBSTITUTE('新羽地域の年表 '!N174,CHAR(10),"&lt;br&gt;")&amp;"回新羽サマーフェスティバル&lt;br&gt;　実行委員長："&amp;SUBSTITUTE('新羽地域の年表 '!O174,CHAR(10),"&lt;br&gt;"))</f>
        <v/>
      </c>
      <c r="V174" s="75" t="str">
        <f>IF('新羽地域の年表 '!$O174="","","&lt;br&gt;")</f>
        <v/>
      </c>
      <c r="W174" s="156" t="str">
        <f>IF('新羽地域の年表 '!P174="","",SUBSTITUTE('新羽地域の年表 '!P174,CHAR(10),"&lt;br&gt;"))</f>
        <v/>
      </c>
      <c r="X174" s="75" t="str">
        <f>IF('新羽地域の年表 '!$A174="","","&lt;/font&gt;&lt;/td&gt;&lt;/tr&gt;")</f>
        <v>&lt;/font&gt;&lt;/td&gt;&lt;/tr&gt;</v>
      </c>
      <c r="Y174" s="156"/>
      <c r="AA174" s="158"/>
      <c r="AB174" s="75" t="str">
        <f t="shared" si="4"/>
        <v>&lt;tr&gt;&lt;td valign="top"&gt;1914年&lt;br&gt;&lt;font size="-1"&gt;大正3年&lt;/font&gt;&lt;/td&gt;&lt;td valign="top"&gt;&lt;font size="-1"&gt;樽町・綱島にラジウム鉱泉湧出&lt;/font&gt;&lt;/td&gt;&lt;td nowrap valign="top"&gt;&lt;font size="-1"&gt;横浜開港55周年&lt;br&gt;横浜市政25周年&lt;br&gt;&lt;/font&gt;&lt;/td&gt;&lt;/tr&gt;</v>
      </c>
    </row>
    <row r="175" spans="2:28">
      <c r="B175" s="157"/>
      <c r="D175" s="75" t="str">
        <f>IF('新羽地域の年表 '!$A175="","","&lt;tr&gt;&lt;td valign="&amp;D$2&amp;"top"&amp;D$2&amp;"&gt;")</f>
        <v>&lt;tr&gt;&lt;td valign="top"&gt;</v>
      </c>
      <c r="E175" s="159" t="str">
        <f>IF('新羽地域の年表 '!A175="","",'新羽地域の年表 '!A175&amp;"年&lt;br&gt;&lt;font size="&amp;E$2&amp;"-1"&amp;E$2&amp;"&gt;"&amp;('新羽地域の年表 '!B175&amp;'新羽地域の年表 '!C175&amp;'新羽地域の年表 '!D175))</f>
        <v>1915年&lt;br&gt;&lt;font size="-1"&gt;大正4年</v>
      </c>
      <c r="F175" s="75" t="str">
        <f>IF('新羽地域の年表 '!$A175="","","&lt;/font&gt;&lt;/td&gt;&lt;td valign="&amp;F$2&amp;"top"&amp;F$2&amp;"&gt;&lt;font size="&amp;F$2&amp;"-1"&amp;F$2&amp;"&gt;")</f>
        <v>&lt;/font&gt;&lt;/td&gt;&lt;td valign="top"&gt;&lt;font size="-1"&gt;</v>
      </c>
      <c r="G175" s="156" t="str">
        <f>SUBSTITUTE('新羽地域の年表 '!E175,CHAR(10),"&lt;br&gt;")</f>
        <v>2代目・横浜駅（西区高島一丁目付近）が開業</v>
      </c>
      <c r="H175" s="75" t="str">
        <f>IF('新羽地域の年表 '!$A175="","","&lt;/font&gt;&lt;/td&gt;&lt;td nowrap valign="&amp;H$2&amp;"top"&amp;H$2&amp;"&gt;&lt;font size="&amp;F$2&amp;"-1"&amp;F$2&amp;"&gt;")</f>
        <v>&lt;/font&gt;&lt;/td&gt;&lt;td nowrap valign="top"&gt;&lt;font size="-1"&gt;</v>
      </c>
      <c r="I175" s="156" t="str">
        <f>IF('新羽地域の年表 '!F175="","","横浜開港"&amp;SUBSTITUTE('新羽地域の年表 '!F175,CHAR(10),"&lt;br&gt;")&amp;"周年")</f>
        <v>横浜開港56周年</v>
      </c>
      <c r="J175" s="75" t="str">
        <f>IF('新羽地域の年表 '!$F175="","","&lt;br&gt;")</f>
        <v>&lt;br&gt;</v>
      </c>
      <c r="K175" s="156" t="str">
        <f>IF('新羽地域の年表 '!G175="","","横浜市政"&amp;SUBSTITUTE('新羽地域の年表 '!G175,CHAR(10),"&lt;br&gt;")&amp;"周年")</f>
        <v>横浜市政26周年</v>
      </c>
      <c r="L175" s="75" t="str">
        <f>IF('新羽地域の年表 '!$G175="","","&lt;br&gt;")</f>
        <v>&lt;br&gt;</v>
      </c>
      <c r="M175" s="156" t="str">
        <f>IF('新羽地域の年表 '!H175="","","港北区制"&amp;SUBSTITUTE('新羽地域の年表 '!H175,CHAR(10),"&lt;br&gt;")&amp;"周年")</f>
        <v/>
      </c>
      <c r="N175" s="75" t="str">
        <f>IF('新羽地域の年表 '!$H175="","","&lt;br&gt;")</f>
        <v/>
      </c>
      <c r="O175" s="156" t="str">
        <f>IF('新羽地域の年表 '!I175="","","新羽町連合町内会（"&amp;SUBSTITUTE('新羽地域の年表 '!I175,CHAR(10),"&lt;br&gt;")&amp;"周年）&lt;br&gt;　連合町内会長："&amp;SUBSTITUTE('新羽地域の年表 '!J175,CHAR(10),"&lt;br&gt;"))</f>
        <v/>
      </c>
      <c r="P175" s="75" t="str">
        <f>IF('新羽地域の年表 '!$J175="","","&lt;br&gt;")</f>
        <v/>
      </c>
      <c r="Q175" s="156" t="str">
        <f>IF('新羽地域の年表 '!K175="","","第"&amp;SUBSTITUTE('新羽地域の年表 '!K175,CHAR(10),"&lt;br&gt;")&amp;"回新羽地区健民祭&lt;br&gt;　実行委員長:"&amp;SUBSTITUTE('新羽地域の年表 '!L175,CHAR(10),"&lt;br&gt;"))</f>
        <v/>
      </c>
      <c r="R175" s="75" t="str">
        <f>IF('新羽地域の年表 '!$L175="","","&lt;br&gt;　優勝：")</f>
        <v/>
      </c>
      <c r="S175" s="156" t="str">
        <f>SUBSTITUTE('新羽地域の年表 '!M175,CHAR(10),"&lt;br&gt;")</f>
        <v/>
      </c>
      <c r="T175" s="75" t="str">
        <f>IF('新羽地域の年表 '!$M175="","","&lt;br&gt;")</f>
        <v/>
      </c>
      <c r="U175" s="156" t="str">
        <f>IF('新羽地域の年表 '!N175="","","第"&amp;SUBSTITUTE('新羽地域の年表 '!N175,CHAR(10),"&lt;br&gt;")&amp;"回新羽サマーフェスティバル&lt;br&gt;　実行委員長："&amp;SUBSTITUTE('新羽地域の年表 '!O175,CHAR(10),"&lt;br&gt;"))</f>
        <v/>
      </c>
      <c r="V175" s="75" t="str">
        <f>IF('新羽地域の年表 '!$O175="","","&lt;br&gt;")</f>
        <v/>
      </c>
      <c r="W175" s="156" t="str">
        <f>IF('新羽地域の年表 '!P175="","",SUBSTITUTE('新羽地域の年表 '!P175,CHAR(10),"&lt;br&gt;"))</f>
        <v/>
      </c>
      <c r="X175" s="75" t="str">
        <f>IF('新羽地域の年表 '!$A175="","","&lt;/font&gt;&lt;/td&gt;&lt;/tr&gt;")</f>
        <v>&lt;/font&gt;&lt;/td&gt;&lt;/tr&gt;</v>
      </c>
      <c r="Y175" s="156"/>
      <c r="AA175" s="158"/>
      <c r="AB175" s="75" t="str">
        <f t="shared" si="4"/>
        <v>&lt;tr&gt;&lt;td valign="top"&gt;1915年&lt;br&gt;&lt;font size="-1"&gt;大正4年&lt;/font&gt;&lt;/td&gt;&lt;td valign="top"&gt;&lt;font size="-1"&gt;2代目・横浜駅（西区高島一丁目付近）が開業&lt;/font&gt;&lt;/td&gt;&lt;td nowrap valign="top"&gt;&lt;font size="-1"&gt;横浜開港56周年&lt;br&gt;横浜市政26周年&lt;br&gt;&lt;/font&gt;&lt;/td&gt;&lt;/tr&gt;</v>
      </c>
    </row>
    <row r="176" spans="2:28" ht="40.5">
      <c r="B176" s="157"/>
      <c r="D176" s="75" t="str">
        <f>IF('新羽地域の年表 '!$A176="","","&lt;tr&gt;&lt;td valign="&amp;D$2&amp;"top"&amp;D$2&amp;"&gt;")</f>
        <v>&lt;tr&gt;&lt;td valign="top"&gt;</v>
      </c>
      <c r="E176" s="159" t="str">
        <f>IF('新羽地域の年表 '!A176="","",'新羽地域の年表 '!A176&amp;"年&lt;br&gt;&lt;font size="&amp;E$2&amp;"-1"&amp;E$2&amp;"&gt;"&amp;('新羽地域の年表 '!B176&amp;'新羽地域の年表 '!C176&amp;'新羽地域の年表 '!D176))</f>
        <v>1916年&lt;br&gt;&lt;font size="-1"&gt;大正5年</v>
      </c>
      <c r="F176" s="75" t="str">
        <f>IF('新羽地域の年表 '!$A176="","","&lt;/font&gt;&lt;/td&gt;&lt;td valign="&amp;F$2&amp;"top"&amp;F$2&amp;"&gt;&lt;font size="&amp;F$2&amp;"-1"&amp;F$2&amp;"&gt;")</f>
        <v>&lt;/font&gt;&lt;/td&gt;&lt;td valign="top"&gt;&lt;font size="-1"&gt;</v>
      </c>
      <c r="G176" s="156" t="str">
        <f>SUBSTITUTE('新羽地域の年表 '!E176,CHAR(10),"&lt;br&gt;")</f>
        <v>横浜港に入港した「ハワイ丸」の乗客から全国にコレラが拡大。死者は7400人を超える。感染防止のために本牧海岸から出漁、遊泳が禁止される</v>
      </c>
      <c r="H176" s="75" t="str">
        <f>IF('新羽地域の年表 '!$A176="","","&lt;/font&gt;&lt;/td&gt;&lt;td nowrap valign="&amp;H$2&amp;"top"&amp;H$2&amp;"&gt;&lt;font size="&amp;F$2&amp;"-1"&amp;F$2&amp;"&gt;")</f>
        <v>&lt;/font&gt;&lt;/td&gt;&lt;td nowrap valign="top"&gt;&lt;font size="-1"&gt;</v>
      </c>
      <c r="I176" s="156" t="str">
        <f>IF('新羽地域の年表 '!F176="","","横浜開港"&amp;SUBSTITUTE('新羽地域の年表 '!F176,CHAR(10),"&lt;br&gt;")&amp;"周年")</f>
        <v>横浜開港57周年</v>
      </c>
      <c r="J176" s="75" t="str">
        <f>IF('新羽地域の年表 '!$F176="","","&lt;br&gt;")</f>
        <v>&lt;br&gt;</v>
      </c>
      <c r="K176" s="156" t="str">
        <f>IF('新羽地域の年表 '!G176="","","横浜市政"&amp;SUBSTITUTE('新羽地域の年表 '!G176,CHAR(10),"&lt;br&gt;")&amp;"周年")</f>
        <v>横浜市政27周年</v>
      </c>
      <c r="L176" s="75" t="str">
        <f>IF('新羽地域の年表 '!$G176="","","&lt;br&gt;")</f>
        <v>&lt;br&gt;</v>
      </c>
      <c r="M176" s="156" t="str">
        <f>IF('新羽地域の年表 '!H176="","","港北区制"&amp;SUBSTITUTE('新羽地域の年表 '!H176,CHAR(10),"&lt;br&gt;")&amp;"周年")</f>
        <v/>
      </c>
      <c r="N176" s="75" t="str">
        <f>IF('新羽地域の年表 '!$H176="","","&lt;br&gt;")</f>
        <v/>
      </c>
      <c r="O176" s="156" t="str">
        <f>IF('新羽地域の年表 '!I176="","","新羽町連合町内会（"&amp;SUBSTITUTE('新羽地域の年表 '!I176,CHAR(10),"&lt;br&gt;")&amp;"周年）&lt;br&gt;　連合町内会長："&amp;SUBSTITUTE('新羽地域の年表 '!J176,CHAR(10),"&lt;br&gt;"))</f>
        <v/>
      </c>
      <c r="P176" s="75" t="str">
        <f>IF('新羽地域の年表 '!$J176="","","&lt;br&gt;")</f>
        <v/>
      </c>
      <c r="Q176" s="156" t="str">
        <f>IF('新羽地域の年表 '!K176="","","第"&amp;SUBSTITUTE('新羽地域の年表 '!K176,CHAR(10),"&lt;br&gt;")&amp;"回新羽地区健民祭&lt;br&gt;　実行委員長:"&amp;SUBSTITUTE('新羽地域の年表 '!L176,CHAR(10),"&lt;br&gt;"))</f>
        <v/>
      </c>
      <c r="R176" s="75" t="str">
        <f>IF('新羽地域の年表 '!$L176="","","&lt;br&gt;　優勝：")</f>
        <v/>
      </c>
      <c r="S176" s="156" t="str">
        <f>SUBSTITUTE('新羽地域の年表 '!M176,CHAR(10),"&lt;br&gt;")</f>
        <v/>
      </c>
      <c r="T176" s="75" t="str">
        <f>IF('新羽地域の年表 '!$M176="","","&lt;br&gt;")</f>
        <v/>
      </c>
      <c r="U176" s="156" t="str">
        <f>IF('新羽地域の年表 '!N176="","","第"&amp;SUBSTITUTE('新羽地域の年表 '!N176,CHAR(10),"&lt;br&gt;")&amp;"回新羽サマーフェスティバル&lt;br&gt;　実行委員長："&amp;SUBSTITUTE('新羽地域の年表 '!O176,CHAR(10),"&lt;br&gt;"))</f>
        <v/>
      </c>
      <c r="V176" s="75" t="str">
        <f>IF('新羽地域の年表 '!$O176="","","&lt;br&gt;")</f>
        <v/>
      </c>
      <c r="W176" s="156" t="str">
        <f>IF('新羽地域の年表 '!P176="","",SUBSTITUTE('新羽地域の年表 '!P176,CHAR(10),"&lt;br&gt;"))</f>
        <v/>
      </c>
      <c r="X176" s="75" t="str">
        <f>IF('新羽地域の年表 '!$A176="","","&lt;/font&gt;&lt;/td&gt;&lt;/tr&gt;")</f>
        <v>&lt;/font&gt;&lt;/td&gt;&lt;/tr&gt;</v>
      </c>
      <c r="Y176" s="156"/>
      <c r="AA176" s="158"/>
      <c r="AB176" s="75" t="str">
        <f t="shared" si="4"/>
        <v>&lt;tr&gt;&lt;td valign="top"&gt;1916年&lt;br&gt;&lt;font size="-1"&gt;大正5年&lt;/font&gt;&lt;/td&gt;&lt;td valign="top"&gt;&lt;font size="-1"&gt;横浜港に入港した「ハワイ丸」の乗客から全国にコレラが拡大。死者は7400人を超える。感染防止のために本牧海岸から出漁、遊泳が禁止される&lt;/font&gt;&lt;/td&gt;&lt;td nowrap valign="top"&gt;&lt;font size="-1"&gt;横浜開港57周年&lt;br&gt;横浜市政27周年&lt;br&gt;&lt;/font&gt;&lt;/td&gt;&lt;/tr&gt;</v>
      </c>
    </row>
    <row r="177" spans="2:28" ht="54">
      <c r="B177" s="157"/>
      <c r="D177" s="75" t="str">
        <f>IF('新羽地域の年表 '!$A177="","","&lt;tr&gt;&lt;td valign="&amp;D$2&amp;"top"&amp;D$2&amp;"&gt;")</f>
        <v>&lt;tr&gt;&lt;td valign="top"&gt;</v>
      </c>
      <c r="E177" s="159" t="str">
        <f>IF('新羽地域の年表 '!A177="","",'新羽地域の年表 '!A177&amp;"年&lt;br&gt;&lt;font size="&amp;E$2&amp;"-1"&amp;E$2&amp;"&gt;"&amp;('新羽地域の年表 '!B177&amp;'新羽地域の年表 '!C177&amp;'新羽地域の年表 '!D177))</f>
        <v>1917年&lt;br&gt;&lt;font size="-1"&gt;大正6年</v>
      </c>
      <c r="F177" s="75" t="str">
        <f>IF('新羽地域の年表 '!$A177="","","&lt;/font&gt;&lt;/td&gt;&lt;td valign="&amp;F$2&amp;"top"&amp;F$2&amp;"&gt;&lt;font size="&amp;F$2&amp;"-1"&amp;F$2&amp;"&gt;")</f>
        <v>&lt;/font&gt;&lt;/td&gt;&lt;td valign="top"&gt;&lt;font size="-1"&gt;</v>
      </c>
      <c r="G177" s="156" t="str">
        <f>SUBSTITUTE('新羽地域の年表 '!E177,CHAR(10),"&lt;br&gt;")</f>
        <v>岡山県に「済世顧問制度」が設置される&lt;br&gt;横浜線国有化される&lt;br&gt;開港記念横浜会館（現在の横浜市開港記念会館）が竣工&lt;br&gt;横浜港第2期工事が完了し船舶停泊地150万坪の巨大港へと成長</v>
      </c>
      <c r="H177" s="75" t="str">
        <f>IF('新羽地域の年表 '!$A177="","","&lt;/font&gt;&lt;/td&gt;&lt;td nowrap valign="&amp;H$2&amp;"top"&amp;H$2&amp;"&gt;&lt;font size="&amp;F$2&amp;"-1"&amp;F$2&amp;"&gt;")</f>
        <v>&lt;/font&gt;&lt;/td&gt;&lt;td nowrap valign="top"&gt;&lt;font size="-1"&gt;</v>
      </c>
      <c r="I177" s="156" t="str">
        <f>IF('新羽地域の年表 '!F177="","","横浜開港"&amp;SUBSTITUTE('新羽地域の年表 '!F177,CHAR(10),"&lt;br&gt;")&amp;"周年")</f>
        <v>横浜開港58周年</v>
      </c>
      <c r="J177" s="75" t="str">
        <f>IF('新羽地域の年表 '!$F177="","","&lt;br&gt;")</f>
        <v>&lt;br&gt;</v>
      </c>
      <c r="K177" s="156" t="str">
        <f>IF('新羽地域の年表 '!G177="","","横浜市政"&amp;SUBSTITUTE('新羽地域の年表 '!G177,CHAR(10),"&lt;br&gt;")&amp;"周年")</f>
        <v>横浜市政28周年</v>
      </c>
      <c r="L177" s="75" t="str">
        <f>IF('新羽地域の年表 '!$G177="","","&lt;br&gt;")</f>
        <v>&lt;br&gt;</v>
      </c>
      <c r="M177" s="156" t="str">
        <f>IF('新羽地域の年表 '!H177="","","港北区制"&amp;SUBSTITUTE('新羽地域の年表 '!H177,CHAR(10),"&lt;br&gt;")&amp;"周年")</f>
        <v/>
      </c>
      <c r="N177" s="75" t="str">
        <f>IF('新羽地域の年表 '!$H177="","","&lt;br&gt;")</f>
        <v/>
      </c>
      <c r="O177" s="156" t="str">
        <f>IF('新羽地域の年表 '!I177="","","新羽町連合町内会（"&amp;SUBSTITUTE('新羽地域の年表 '!I177,CHAR(10),"&lt;br&gt;")&amp;"周年）&lt;br&gt;　連合町内会長："&amp;SUBSTITUTE('新羽地域の年表 '!J177,CHAR(10),"&lt;br&gt;"))</f>
        <v/>
      </c>
      <c r="P177" s="75" t="str">
        <f>IF('新羽地域の年表 '!$J177="","","&lt;br&gt;")</f>
        <v/>
      </c>
      <c r="Q177" s="156" t="str">
        <f>IF('新羽地域の年表 '!K177="","","第"&amp;SUBSTITUTE('新羽地域の年表 '!K177,CHAR(10),"&lt;br&gt;")&amp;"回新羽地区健民祭&lt;br&gt;　実行委員長:"&amp;SUBSTITUTE('新羽地域の年表 '!L177,CHAR(10),"&lt;br&gt;"))</f>
        <v/>
      </c>
      <c r="R177" s="75" t="str">
        <f>IF('新羽地域の年表 '!$L177="","","&lt;br&gt;　優勝：")</f>
        <v/>
      </c>
      <c r="S177" s="156" t="str">
        <f>SUBSTITUTE('新羽地域の年表 '!M177,CHAR(10),"&lt;br&gt;")</f>
        <v/>
      </c>
      <c r="T177" s="75" t="str">
        <f>IF('新羽地域の年表 '!$M177="","","&lt;br&gt;")</f>
        <v/>
      </c>
      <c r="U177" s="156" t="str">
        <f>IF('新羽地域の年表 '!N177="","","第"&amp;SUBSTITUTE('新羽地域の年表 '!N177,CHAR(10),"&lt;br&gt;")&amp;"回新羽サマーフェスティバル&lt;br&gt;　実行委員長："&amp;SUBSTITUTE('新羽地域の年表 '!O177,CHAR(10),"&lt;br&gt;"))</f>
        <v/>
      </c>
      <c r="V177" s="75" t="str">
        <f>IF('新羽地域の年表 '!$O177="","","&lt;br&gt;")</f>
        <v/>
      </c>
      <c r="W177" s="156" t="str">
        <f>IF('新羽地域の年表 '!P177="","",SUBSTITUTE('新羽地域の年表 '!P177,CHAR(10),"&lt;br&gt;"))</f>
        <v/>
      </c>
      <c r="X177" s="75" t="str">
        <f>IF('新羽地域の年表 '!$A177="","","&lt;/font&gt;&lt;/td&gt;&lt;/tr&gt;")</f>
        <v>&lt;/font&gt;&lt;/td&gt;&lt;/tr&gt;</v>
      </c>
      <c r="Y177" s="156"/>
      <c r="AA177" s="158"/>
      <c r="AB177" s="75" t="str">
        <f t="shared" si="4"/>
        <v>&lt;tr&gt;&lt;td valign="top"&gt;1917年&lt;br&gt;&lt;font size="-1"&gt;大正6年&lt;/font&gt;&lt;/td&gt;&lt;td valign="top"&gt;&lt;font size="-1"&gt;岡山県に「済世顧問制度」が設置される&lt;br&gt;横浜線国有化される&lt;br&gt;開港記念横浜会館（現在の横浜市開港記念会館）が竣工&lt;br&gt;横浜港第2期工事が完了し船舶停泊地150万坪の巨大港へと成長&lt;/font&gt;&lt;/td&gt;&lt;td nowrap valign="top"&gt;&lt;font size="-1"&gt;横浜開港58周年&lt;br&gt;横浜市政28周年&lt;br&gt;&lt;/font&gt;&lt;/td&gt;&lt;/tr&gt;</v>
      </c>
    </row>
    <row r="178" spans="2:28">
      <c r="B178" s="157"/>
      <c r="D178" s="75" t="str">
        <f>IF('新羽地域の年表 '!$A178="","","&lt;tr&gt;&lt;td valign="&amp;D$2&amp;"top"&amp;D$2&amp;"&gt;")</f>
        <v>&lt;tr&gt;&lt;td valign="top"&gt;</v>
      </c>
      <c r="E178" s="159" t="str">
        <f>IF('新羽地域の年表 '!A178="","",'新羽地域の年表 '!A178&amp;"年&lt;br&gt;&lt;font size="&amp;E$2&amp;"-1"&amp;E$2&amp;"&gt;"&amp;('新羽地域の年表 '!B178&amp;'新羽地域の年表 '!C178&amp;'新羽地域の年表 '!D178))</f>
        <v>1918年&lt;br&gt;&lt;font size="-1"&gt;大正7年</v>
      </c>
      <c r="F178" s="75" t="str">
        <f>IF('新羽地域の年表 '!$A178="","","&lt;/font&gt;&lt;/td&gt;&lt;td valign="&amp;F$2&amp;"top"&amp;F$2&amp;"&gt;&lt;font size="&amp;F$2&amp;"-1"&amp;F$2&amp;"&gt;")</f>
        <v>&lt;/font&gt;&lt;/td&gt;&lt;td valign="top"&gt;&lt;font size="-1"&gt;</v>
      </c>
      <c r="G178" s="156" t="str">
        <f>SUBSTITUTE('新羽地域の年表 '!E178,CHAR(10),"&lt;br&gt;")</f>
        <v>大阪府で「方面委員制度」が設置される</v>
      </c>
      <c r="H178" s="75" t="str">
        <f>IF('新羽地域の年表 '!$A178="","","&lt;/font&gt;&lt;/td&gt;&lt;td nowrap valign="&amp;H$2&amp;"top"&amp;H$2&amp;"&gt;&lt;font size="&amp;F$2&amp;"-1"&amp;F$2&amp;"&gt;")</f>
        <v>&lt;/font&gt;&lt;/td&gt;&lt;td nowrap valign="top"&gt;&lt;font size="-1"&gt;</v>
      </c>
      <c r="I178" s="156" t="str">
        <f>IF('新羽地域の年表 '!F178="","","横浜開港"&amp;SUBSTITUTE('新羽地域の年表 '!F178,CHAR(10),"&lt;br&gt;")&amp;"周年")</f>
        <v>横浜開港59周年</v>
      </c>
      <c r="J178" s="75" t="str">
        <f>IF('新羽地域の年表 '!$F178="","","&lt;br&gt;")</f>
        <v>&lt;br&gt;</v>
      </c>
      <c r="K178" s="156" t="str">
        <f>IF('新羽地域の年表 '!G178="","","横浜市政"&amp;SUBSTITUTE('新羽地域の年表 '!G178,CHAR(10),"&lt;br&gt;")&amp;"周年")</f>
        <v>横浜市政29周年</v>
      </c>
      <c r="L178" s="75" t="str">
        <f>IF('新羽地域の年表 '!$G178="","","&lt;br&gt;")</f>
        <v>&lt;br&gt;</v>
      </c>
      <c r="M178" s="156" t="str">
        <f>IF('新羽地域の年表 '!H178="","","港北区制"&amp;SUBSTITUTE('新羽地域の年表 '!H178,CHAR(10),"&lt;br&gt;")&amp;"周年")</f>
        <v/>
      </c>
      <c r="N178" s="75" t="str">
        <f>IF('新羽地域の年表 '!$H178="","","&lt;br&gt;")</f>
        <v/>
      </c>
      <c r="O178" s="156" t="str">
        <f>IF('新羽地域の年表 '!I178="","","新羽町連合町内会（"&amp;SUBSTITUTE('新羽地域の年表 '!I178,CHAR(10),"&lt;br&gt;")&amp;"周年）&lt;br&gt;　連合町内会長："&amp;SUBSTITUTE('新羽地域の年表 '!J178,CHAR(10),"&lt;br&gt;"))</f>
        <v/>
      </c>
      <c r="P178" s="75" t="str">
        <f>IF('新羽地域の年表 '!$J178="","","&lt;br&gt;")</f>
        <v/>
      </c>
      <c r="Q178" s="156" t="str">
        <f>IF('新羽地域の年表 '!K178="","","第"&amp;SUBSTITUTE('新羽地域の年表 '!K178,CHAR(10),"&lt;br&gt;")&amp;"回新羽地区健民祭&lt;br&gt;　実行委員長:"&amp;SUBSTITUTE('新羽地域の年表 '!L178,CHAR(10),"&lt;br&gt;"))</f>
        <v/>
      </c>
      <c r="R178" s="75" t="str">
        <f>IF('新羽地域の年表 '!$L178="","","&lt;br&gt;　優勝：")</f>
        <v/>
      </c>
      <c r="S178" s="156" t="str">
        <f>SUBSTITUTE('新羽地域の年表 '!M178,CHAR(10),"&lt;br&gt;")</f>
        <v/>
      </c>
      <c r="T178" s="75" t="str">
        <f>IF('新羽地域の年表 '!$M178="","","&lt;br&gt;")</f>
        <v/>
      </c>
      <c r="U178" s="156" t="str">
        <f>IF('新羽地域の年表 '!N178="","","第"&amp;SUBSTITUTE('新羽地域の年表 '!N178,CHAR(10),"&lt;br&gt;")&amp;"回新羽サマーフェスティバル&lt;br&gt;　実行委員長："&amp;SUBSTITUTE('新羽地域の年表 '!O178,CHAR(10),"&lt;br&gt;"))</f>
        <v/>
      </c>
      <c r="V178" s="75" t="str">
        <f>IF('新羽地域の年表 '!$O178="","","&lt;br&gt;")</f>
        <v/>
      </c>
      <c r="W178" s="156" t="str">
        <f>IF('新羽地域の年表 '!P178="","",SUBSTITUTE('新羽地域の年表 '!P178,CHAR(10),"&lt;br&gt;"))</f>
        <v/>
      </c>
      <c r="X178" s="75" t="str">
        <f>IF('新羽地域の年表 '!$A178="","","&lt;/font&gt;&lt;/td&gt;&lt;/tr&gt;")</f>
        <v>&lt;/font&gt;&lt;/td&gt;&lt;/tr&gt;</v>
      </c>
      <c r="Y178" s="156"/>
      <c r="AA178" s="158"/>
      <c r="AB178" s="75" t="str">
        <f t="shared" si="4"/>
        <v>&lt;tr&gt;&lt;td valign="top"&gt;1918年&lt;br&gt;&lt;font size="-1"&gt;大正7年&lt;/font&gt;&lt;/td&gt;&lt;td valign="top"&gt;&lt;font size="-1"&gt;大阪府で「方面委員制度」が設置される&lt;/font&gt;&lt;/td&gt;&lt;td nowrap valign="top"&gt;&lt;font size="-1"&gt;横浜開港59周年&lt;br&gt;横浜市政29周年&lt;br&gt;&lt;/font&gt;&lt;/td&gt;&lt;/tr&gt;</v>
      </c>
    </row>
    <row r="179" spans="2:28" ht="67.5">
      <c r="B179" s="157"/>
      <c r="D179" s="75" t="str">
        <f>IF('新羽地域の年表 '!$A179="","","&lt;tr&gt;&lt;td valign="&amp;D$2&amp;"top"&amp;D$2&amp;"&gt;")</f>
        <v>&lt;tr&gt;&lt;td valign="top"&gt;</v>
      </c>
      <c r="E179" s="159" t="str">
        <f>IF('新羽地域の年表 '!A179="","",'新羽地域の年表 '!A179&amp;"年&lt;br&gt;&lt;font size="&amp;E$2&amp;"-1"&amp;E$2&amp;"&gt;"&amp;('新羽地域の年表 '!B179&amp;'新羽地域の年表 '!C179&amp;'新羽地域の年表 '!D179))</f>
        <v>1919年&lt;br&gt;&lt;font size="-1"&gt;大正8年</v>
      </c>
      <c r="F179" s="75" t="str">
        <f>IF('新羽地域の年表 '!$A179="","","&lt;/font&gt;&lt;/td&gt;&lt;td valign="&amp;F$2&amp;"top"&amp;F$2&amp;"&gt;&lt;font size="&amp;F$2&amp;"-1"&amp;F$2&amp;"&gt;")</f>
        <v>&lt;/font&gt;&lt;/td&gt;&lt;td valign="top"&gt;&lt;font size="-1"&gt;</v>
      </c>
      <c r="G179" s="156" t="str">
        <f>SUBSTITUTE('新羽地域の年表 '!E179,CHAR(10),"&lt;br&gt;")</f>
        <v>常設消防隊が消防署となったが、消防組はそのまま存続する&lt;br&gt;千歳町から出火、８か町、3，248戸を焼失する（埋地の大火）&lt;br&gt;主要道路を中心に都市計画を立てる&lt;br&gt;開港60年・自治制30周年記念事業として横浜市立図書館の建設を計画</v>
      </c>
      <c r="H179" s="75" t="str">
        <f>IF('新羽地域の年表 '!$A179="","","&lt;/font&gt;&lt;/td&gt;&lt;td nowrap valign="&amp;H$2&amp;"top"&amp;H$2&amp;"&gt;&lt;font size="&amp;F$2&amp;"-1"&amp;F$2&amp;"&gt;")</f>
        <v>&lt;/font&gt;&lt;/td&gt;&lt;td nowrap valign="top"&gt;&lt;font size="-1"&gt;</v>
      </c>
      <c r="I179" s="156" t="str">
        <f>IF('新羽地域の年表 '!F179="","","横浜開港"&amp;SUBSTITUTE('新羽地域の年表 '!F179,CHAR(10),"&lt;br&gt;")&amp;"周年")</f>
        <v>横浜開港60周年</v>
      </c>
      <c r="J179" s="75" t="str">
        <f>IF('新羽地域の年表 '!$F179="","","&lt;br&gt;")</f>
        <v>&lt;br&gt;</v>
      </c>
      <c r="K179" s="156" t="str">
        <f>IF('新羽地域の年表 '!G179="","","横浜市政"&amp;SUBSTITUTE('新羽地域の年表 '!G179,CHAR(10),"&lt;br&gt;")&amp;"周年")</f>
        <v>横浜市政30周年</v>
      </c>
      <c r="L179" s="75" t="str">
        <f>IF('新羽地域の年表 '!$G179="","","&lt;br&gt;")</f>
        <v>&lt;br&gt;</v>
      </c>
      <c r="M179" s="156" t="str">
        <f>IF('新羽地域の年表 '!H179="","","港北区制"&amp;SUBSTITUTE('新羽地域の年表 '!H179,CHAR(10),"&lt;br&gt;")&amp;"周年")</f>
        <v/>
      </c>
      <c r="N179" s="75" t="str">
        <f>IF('新羽地域の年表 '!$H179="","","&lt;br&gt;")</f>
        <v/>
      </c>
      <c r="O179" s="156" t="str">
        <f>IF('新羽地域の年表 '!I179="","","新羽町連合町内会（"&amp;SUBSTITUTE('新羽地域の年表 '!I179,CHAR(10),"&lt;br&gt;")&amp;"周年）&lt;br&gt;　連合町内会長："&amp;SUBSTITUTE('新羽地域の年表 '!J179,CHAR(10),"&lt;br&gt;"))</f>
        <v/>
      </c>
      <c r="P179" s="75" t="str">
        <f>IF('新羽地域の年表 '!$J179="","","&lt;br&gt;")</f>
        <v/>
      </c>
      <c r="Q179" s="156" t="str">
        <f>IF('新羽地域の年表 '!K179="","","第"&amp;SUBSTITUTE('新羽地域の年表 '!K179,CHAR(10),"&lt;br&gt;")&amp;"回新羽地区健民祭&lt;br&gt;　実行委員長:"&amp;SUBSTITUTE('新羽地域の年表 '!L179,CHAR(10),"&lt;br&gt;"))</f>
        <v/>
      </c>
      <c r="R179" s="75" t="str">
        <f>IF('新羽地域の年表 '!$L179="","","&lt;br&gt;　優勝：")</f>
        <v/>
      </c>
      <c r="S179" s="156" t="str">
        <f>SUBSTITUTE('新羽地域の年表 '!M179,CHAR(10),"&lt;br&gt;")</f>
        <v/>
      </c>
      <c r="T179" s="75" t="str">
        <f>IF('新羽地域の年表 '!$M179="","","&lt;br&gt;")</f>
        <v/>
      </c>
      <c r="U179" s="156" t="str">
        <f>IF('新羽地域の年表 '!N179="","","第"&amp;SUBSTITUTE('新羽地域の年表 '!N179,CHAR(10),"&lt;br&gt;")&amp;"回新羽サマーフェスティバル&lt;br&gt;　実行委員長："&amp;SUBSTITUTE('新羽地域の年表 '!O179,CHAR(10),"&lt;br&gt;"))</f>
        <v/>
      </c>
      <c r="V179" s="75" t="str">
        <f>IF('新羽地域の年表 '!$O179="","","&lt;br&gt;")</f>
        <v/>
      </c>
      <c r="W179" s="156" t="str">
        <f>IF('新羽地域の年表 '!P179="","",SUBSTITUTE('新羽地域の年表 '!P179,CHAR(10),"&lt;br&gt;"))</f>
        <v/>
      </c>
      <c r="X179" s="75" t="str">
        <f>IF('新羽地域の年表 '!$A179="","","&lt;/font&gt;&lt;/td&gt;&lt;/tr&gt;")</f>
        <v>&lt;/font&gt;&lt;/td&gt;&lt;/tr&gt;</v>
      </c>
      <c r="Y179" s="156"/>
      <c r="AA179" s="158"/>
      <c r="AB179" s="75" t="str">
        <f t="shared" si="4"/>
        <v>&lt;tr&gt;&lt;td valign="top"&gt;1919年&lt;br&gt;&lt;font size="-1"&gt;大正8年&lt;/font&gt;&lt;/td&gt;&lt;td valign="top"&gt;&lt;font size="-1"&gt;常設消防隊が消防署となったが、消防組はそのまま存続する&lt;br&gt;千歳町から出火、８か町、3，248戸を焼失する（埋地の大火）&lt;br&gt;主要道路を中心に都市計画を立てる&lt;br&gt;開港60年・自治制30周年記念事業として横浜市立図書館の建設を計画&lt;/font&gt;&lt;/td&gt;&lt;td nowrap valign="top"&gt;&lt;font size="-1"&gt;横浜開港60周年&lt;br&gt;横浜市政30周年&lt;br&gt;&lt;/font&gt;&lt;/td&gt;&lt;/tr&gt;</v>
      </c>
    </row>
    <row r="180" spans="2:28">
      <c r="B180" s="157"/>
      <c r="D180" s="75" t="str">
        <f>IF('新羽地域の年表 '!$A180="","","&lt;tr&gt;&lt;td valign="&amp;D$2&amp;"top"&amp;D$2&amp;"&gt;")</f>
        <v>&lt;tr&gt;&lt;td valign="top"&gt;</v>
      </c>
      <c r="E180" s="159" t="str">
        <f>IF('新羽地域の年表 '!A180="","",'新羽地域の年表 '!A180&amp;"年&lt;br&gt;&lt;font size="&amp;E$2&amp;"-1"&amp;E$2&amp;"&gt;"&amp;('新羽地域の年表 '!B180&amp;'新羽地域の年表 '!C180&amp;'新羽地域の年表 '!D180))</f>
        <v>1920年&lt;br&gt;&lt;font size="-1"&gt;大正9年</v>
      </c>
      <c r="F180" s="75" t="str">
        <f>IF('新羽地域の年表 '!$A180="","","&lt;/font&gt;&lt;/td&gt;&lt;td valign="&amp;F$2&amp;"top"&amp;F$2&amp;"&gt;&lt;font size="&amp;F$2&amp;"-1"&amp;F$2&amp;"&gt;")</f>
        <v>&lt;/font&gt;&lt;/td&gt;&lt;td valign="top"&gt;&lt;font size="-1"&gt;</v>
      </c>
      <c r="G180" s="156" t="str">
        <f>SUBSTITUTE('新羽地域の年表 '!E180,CHAR(10),"&lt;br&gt;")</f>
        <v>第1回横浜開港記念バザーが開催</v>
      </c>
      <c r="H180" s="75" t="str">
        <f>IF('新羽地域の年表 '!$A180="","","&lt;/font&gt;&lt;/td&gt;&lt;td nowrap valign="&amp;H$2&amp;"top"&amp;H$2&amp;"&gt;&lt;font size="&amp;F$2&amp;"-1"&amp;F$2&amp;"&gt;")</f>
        <v>&lt;/font&gt;&lt;/td&gt;&lt;td nowrap valign="top"&gt;&lt;font size="-1"&gt;</v>
      </c>
      <c r="I180" s="156" t="str">
        <f>IF('新羽地域の年表 '!F180="","","横浜開港"&amp;SUBSTITUTE('新羽地域の年表 '!F180,CHAR(10),"&lt;br&gt;")&amp;"周年")</f>
        <v>横浜開港61周年</v>
      </c>
      <c r="J180" s="75" t="str">
        <f>IF('新羽地域の年表 '!$F180="","","&lt;br&gt;")</f>
        <v>&lt;br&gt;</v>
      </c>
      <c r="K180" s="156" t="str">
        <f>IF('新羽地域の年表 '!G180="","","横浜市政"&amp;SUBSTITUTE('新羽地域の年表 '!G180,CHAR(10),"&lt;br&gt;")&amp;"周年")</f>
        <v>横浜市政31周年</v>
      </c>
      <c r="L180" s="75" t="str">
        <f>IF('新羽地域の年表 '!$G180="","","&lt;br&gt;")</f>
        <v>&lt;br&gt;</v>
      </c>
      <c r="M180" s="156" t="str">
        <f>IF('新羽地域の年表 '!H180="","","港北区制"&amp;SUBSTITUTE('新羽地域の年表 '!H180,CHAR(10),"&lt;br&gt;")&amp;"周年")</f>
        <v/>
      </c>
      <c r="N180" s="75" t="str">
        <f>IF('新羽地域の年表 '!$H180="","","&lt;br&gt;")</f>
        <v/>
      </c>
      <c r="O180" s="156" t="str">
        <f>IF('新羽地域の年表 '!I180="","","新羽町連合町内会（"&amp;SUBSTITUTE('新羽地域の年表 '!I180,CHAR(10),"&lt;br&gt;")&amp;"周年）&lt;br&gt;　連合町内会長："&amp;SUBSTITUTE('新羽地域の年表 '!J180,CHAR(10),"&lt;br&gt;"))</f>
        <v/>
      </c>
      <c r="P180" s="75" t="str">
        <f>IF('新羽地域の年表 '!$J180="","","&lt;br&gt;")</f>
        <v/>
      </c>
      <c r="Q180" s="156" t="str">
        <f>IF('新羽地域の年表 '!K180="","","第"&amp;SUBSTITUTE('新羽地域の年表 '!K180,CHAR(10),"&lt;br&gt;")&amp;"回新羽地区健民祭&lt;br&gt;　実行委員長:"&amp;SUBSTITUTE('新羽地域の年表 '!L180,CHAR(10),"&lt;br&gt;"))</f>
        <v/>
      </c>
      <c r="R180" s="75" t="str">
        <f>IF('新羽地域の年表 '!$L180="","","&lt;br&gt;　優勝：")</f>
        <v/>
      </c>
      <c r="S180" s="156" t="str">
        <f>SUBSTITUTE('新羽地域の年表 '!M180,CHAR(10),"&lt;br&gt;")</f>
        <v/>
      </c>
      <c r="T180" s="75" t="str">
        <f>IF('新羽地域の年表 '!$M180="","","&lt;br&gt;")</f>
        <v/>
      </c>
      <c r="U180" s="156" t="str">
        <f>IF('新羽地域の年表 '!N180="","","第"&amp;SUBSTITUTE('新羽地域の年表 '!N180,CHAR(10),"&lt;br&gt;")&amp;"回新羽サマーフェスティバル&lt;br&gt;　実行委員長："&amp;SUBSTITUTE('新羽地域の年表 '!O180,CHAR(10),"&lt;br&gt;"))</f>
        <v/>
      </c>
      <c r="V180" s="75" t="str">
        <f>IF('新羽地域の年表 '!$O180="","","&lt;br&gt;")</f>
        <v/>
      </c>
      <c r="W180" s="156" t="str">
        <f>IF('新羽地域の年表 '!P180="","",SUBSTITUTE('新羽地域の年表 '!P180,CHAR(10),"&lt;br&gt;"))</f>
        <v/>
      </c>
      <c r="X180" s="75" t="str">
        <f>IF('新羽地域の年表 '!$A180="","","&lt;/font&gt;&lt;/td&gt;&lt;/tr&gt;")</f>
        <v>&lt;/font&gt;&lt;/td&gt;&lt;/tr&gt;</v>
      </c>
      <c r="Y180" s="156"/>
      <c r="AA180" s="158"/>
      <c r="AB180" s="75" t="str">
        <f t="shared" si="4"/>
        <v>&lt;tr&gt;&lt;td valign="top"&gt;1920年&lt;br&gt;&lt;font size="-1"&gt;大正9年&lt;/font&gt;&lt;/td&gt;&lt;td valign="top"&gt;&lt;font size="-1"&gt;第1回横浜開港記念バザーが開催&lt;/font&gt;&lt;/td&gt;&lt;td nowrap valign="top"&gt;&lt;font size="-1"&gt;横浜開港61周年&lt;br&gt;横浜市政31周年&lt;br&gt;&lt;/font&gt;&lt;/td&gt;&lt;/tr&gt;</v>
      </c>
    </row>
    <row r="181" spans="2:28" ht="27">
      <c r="B181" s="157"/>
      <c r="D181" s="75" t="str">
        <f>IF('新羽地域の年表 '!$A181="","","&lt;tr&gt;&lt;td valign="&amp;D$2&amp;"top"&amp;D$2&amp;"&gt;")</f>
        <v>&lt;tr&gt;&lt;td valign="top"&gt;</v>
      </c>
      <c r="E181" s="159" t="str">
        <f>IF('新羽地域の年表 '!A181="","",'新羽地域の年表 '!A181&amp;"年&lt;br&gt;&lt;font size="&amp;E$2&amp;"-1"&amp;E$2&amp;"&gt;"&amp;('新羽地域の年表 '!B181&amp;'新羽地域の年表 '!C181&amp;'新羽地域の年表 '!D181))</f>
        <v>1921年&lt;br&gt;&lt;font size="-1"&gt;大正10年</v>
      </c>
      <c r="F181" s="75" t="str">
        <f>IF('新羽地域の年表 '!$A181="","","&lt;/font&gt;&lt;/td&gt;&lt;td valign="&amp;F$2&amp;"top"&amp;F$2&amp;"&gt;&lt;font size="&amp;F$2&amp;"-1"&amp;F$2&amp;"&gt;")</f>
        <v>&lt;/font&gt;&lt;/td&gt;&lt;td valign="top"&gt;&lt;font size="-1"&gt;</v>
      </c>
      <c r="G181" s="156" t="str">
        <f>SUBSTITUTE('新羽地域の年表 '!E181,CHAR(10),"&lt;br&gt;")</f>
        <v xml:space="preserve">4月1日 横浜市電気局誕生（本局は滝頭）&lt;br&gt;市営電車開業（横浜電気鉄道路面電車を買収） </v>
      </c>
      <c r="H181" s="75" t="str">
        <f>IF('新羽地域の年表 '!$A181="","","&lt;/font&gt;&lt;/td&gt;&lt;td nowrap valign="&amp;H$2&amp;"top"&amp;H$2&amp;"&gt;&lt;font size="&amp;F$2&amp;"-1"&amp;F$2&amp;"&gt;")</f>
        <v>&lt;/font&gt;&lt;/td&gt;&lt;td nowrap valign="top"&gt;&lt;font size="-1"&gt;</v>
      </c>
      <c r="I181" s="156" t="str">
        <f>IF('新羽地域の年表 '!F181="","","横浜開港"&amp;SUBSTITUTE('新羽地域の年表 '!F181,CHAR(10),"&lt;br&gt;")&amp;"周年")</f>
        <v>横浜開港62周年</v>
      </c>
      <c r="J181" s="75" t="str">
        <f>IF('新羽地域の年表 '!$F181="","","&lt;br&gt;")</f>
        <v>&lt;br&gt;</v>
      </c>
      <c r="K181" s="156" t="str">
        <f>IF('新羽地域の年表 '!G181="","","横浜市政"&amp;SUBSTITUTE('新羽地域の年表 '!G181,CHAR(10),"&lt;br&gt;")&amp;"周年")</f>
        <v>横浜市政32周年</v>
      </c>
      <c r="L181" s="75" t="str">
        <f>IF('新羽地域の年表 '!$G181="","","&lt;br&gt;")</f>
        <v>&lt;br&gt;</v>
      </c>
      <c r="M181" s="156" t="str">
        <f>IF('新羽地域の年表 '!H181="","","港北区制"&amp;SUBSTITUTE('新羽地域の年表 '!H181,CHAR(10),"&lt;br&gt;")&amp;"周年")</f>
        <v/>
      </c>
      <c r="N181" s="75" t="str">
        <f>IF('新羽地域の年表 '!$H181="","","&lt;br&gt;")</f>
        <v/>
      </c>
      <c r="O181" s="156" t="str">
        <f>IF('新羽地域の年表 '!I181="","","新羽町連合町内会（"&amp;SUBSTITUTE('新羽地域の年表 '!I181,CHAR(10),"&lt;br&gt;")&amp;"周年）&lt;br&gt;　連合町内会長："&amp;SUBSTITUTE('新羽地域の年表 '!J181,CHAR(10),"&lt;br&gt;"))</f>
        <v/>
      </c>
      <c r="P181" s="75" t="str">
        <f>IF('新羽地域の年表 '!$J181="","","&lt;br&gt;")</f>
        <v/>
      </c>
      <c r="Q181" s="156" t="str">
        <f>IF('新羽地域の年表 '!K181="","","第"&amp;SUBSTITUTE('新羽地域の年表 '!K181,CHAR(10),"&lt;br&gt;")&amp;"回新羽地区健民祭&lt;br&gt;　実行委員長:"&amp;SUBSTITUTE('新羽地域の年表 '!L181,CHAR(10),"&lt;br&gt;"))</f>
        <v/>
      </c>
      <c r="R181" s="75" t="str">
        <f>IF('新羽地域の年表 '!$L181="","","&lt;br&gt;　優勝：")</f>
        <v/>
      </c>
      <c r="S181" s="156" t="str">
        <f>SUBSTITUTE('新羽地域の年表 '!M181,CHAR(10),"&lt;br&gt;")</f>
        <v/>
      </c>
      <c r="T181" s="75" t="str">
        <f>IF('新羽地域の年表 '!$M181="","","&lt;br&gt;")</f>
        <v/>
      </c>
      <c r="U181" s="156" t="str">
        <f>IF('新羽地域の年表 '!N181="","","第"&amp;SUBSTITUTE('新羽地域の年表 '!N181,CHAR(10),"&lt;br&gt;")&amp;"回新羽サマーフェスティバル&lt;br&gt;　実行委員長："&amp;SUBSTITUTE('新羽地域の年表 '!O181,CHAR(10),"&lt;br&gt;"))</f>
        <v/>
      </c>
      <c r="V181" s="75" t="str">
        <f>IF('新羽地域の年表 '!$O181="","","&lt;br&gt;")</f>
        <v/>
      </c>
      <c r="W181" s="156" t="str">
        <f>IF('新羽地域の年表 '!P181="","",SUBSTITUTE('新羽地域の年表 '!P181,CHAR(10),"&lt;br&gt;"))</f>
        <v/>
      </c>
      <c r="X181" s="75" t="str">
        <f>IF('新羽地域の年表 '!$A181="","","&lt;/font&gt;&lt;/td&gt;&lt;/tr&gt;")</f>
        <v>&lt;/font&gt;&lt;/td&gt;&lt;/tr&gt;</v>
      </c>
      <c r="Y181" s="156"/>
      <c r="AA181" s="158"/>
      <c r="AB181" s="75" t="str">
        <f t="shared" si="4"/>
        <v>&lt;tr&gt;&lt;td valign="top"&gt;1921年&lt;br&gt;&lt;font size="-1"&gt;大正10年&lt;/font&gt;&lt;/td&gt;&lt;td valign="top"&gt;&lt;font size="-1"&gt;4月1日 横浜市電気局誕生（本局は滝頭）&lt;br&gt;市営電車開業（横浜電気鉄道路面電車を買収） &lt;/font&gt;&lt;/td&gt;&lt;td nowrap valign="top"&gt;&lt;font size="-1"&gt;横浜開港62周年&lt;br&gt;横浜市政32周年&lt;br&gt;&lt;/font&gt;&lt;/td&gt;&lt;/tr&gt;</v>
      </c>
    </row>
    <row r="182" spans="2:28" ht="40.5">
      <c r="B182" s="157"/>
      <c r="D182" s="75" t="str">
        <f>IF('新羽地域の年表 '!$A182="","","&lt;tr&gt;&lt;td valign="&amp;D$2&amp;"top"&amp;D$2&amp;"&gt;")</f>
        <v>&lt;tr&gt;&lt;td valign="top"&gt;</v>
      </c>
      <c r="E182" s="159" t="str">
        <f>IF('新羽地域の年表 '!A182="","",'新羽地域の年表 '!A182&amp;"年&lt;br&gt;&lt;font size="&amp;E$2&amp;"-1"&amp;E$2&amp;"&gt;"&amp;('新羽地域の年表 '!B182&amp;'新羽地域の年表 '!C182&amp;'新羽地域の年表 '!D182))</f>
        <v>1922年&lt;br&gt;&lt;font size="-1"&gt;大正11年</v>
      </c>
      <c r="F182" s="75" t="str">
        <f>IF('新羽地域の年表 '!$A182="","","&lt;/font&gt;&lt;/td&gt;&lt;td valign="&amp;F$2&amp;"top"&amp;F$2&amp;"&gt;&lt;font size="&amp;F$2&amp;"-1"&amp;F$2&amp;"&gt;")</f>
        <v>&lt;/font&gt;&lt;/td&gt;&lt;td valign="top"&gt;&lt;font size="-1"&gt;</v>
      </c>
      <c r="G182" s="156" t="str">
        <f>SUBSTITUTE('新羽地域の年表 '!E182,CHAR(10),"&lt;br&gt;")</f>
        <v xml:space="preserve">11月　伊勢佐木、戸部、南太田、平沼、神奈川、子安、関内、加賀、寿、山手、特置(現山下町)、水上、中村、磯子、北方の15消防組となる。 </v>
      </c>
      <c r="H182" s="75" t="str">
        <f>IF('新羽地域の年表 '!$A182="","","&lt;/font&gt;&lt;/td&gt;&lt;td nowrap valign="&amp;H$2&amp;"top"&amp;H$2&amp;"&gt;&lt;font size="&amp;F$2&amp;"-1"&amp;F$2&amp;"&gt;")</f>
        <v>&lt;/font&gt;&lt;/td&gt;&lt;td nowrap valign="top"&gt;&lt;font size="-1"&gt;</v>
      </c>
      <c r="I182" s="156" t="str">
        <f>IF('新羽地域の年表 '!F182="","","横浜開港"&amp;SUBSTITUTE('新羽地域の年表 '!F182,CHAR(10),"&lt;br&gt;")&amp;"周年")</f>
        <v>横浜開港63周年</v>
      </c>
      <c r="J182" s="75" t="str">
        <f>IF('新羽地域の年表 '!$F182="","","&lt;br&gt;")</f>
        <v>&lt;br&gt;</v>
      </c>
      <c r="K182" s="156" t="str">
        <f>IF('新羽地域の年表 '!G182="","","横浜市政"&amp;SUBSTITUTE('新羽地域の年表 '!G182,CHAR(10),"&lt;br&gt;")&amp;"周年")</f>
        <v>横浜市政33周年</v>
      </c>
      <c r="L182" s="75" t="str">
        <f>IF('新羽地域の年表 '!$G182="","","&lt;br&gt;")</f>
        <v>&lt;br&gt;</v>
      </c>
      <c r="M182" s="156" t="str">
        <f>IF('新羽地域の年表 '!H182="","","港北区制"&amp;SUBSTITUTE('新羽地域の年表 '!H182,CHAR(10),"&lt;br&gt;")&amp;"周年")</f>
        <v/>
      </c>
      <c r="N182" s="75" t="str">
        <f>IF('新羽地域の年表 '!$H182="","","&lt;br&gt;")</f>
        <v/>
      </c>
      <c r="O182" s="156" t="str">
        <f>IF('新羽地域の年表 '!I182="","","新羽町連合町内会（"&amp;SUBSTITUTE('新羽地域の年表 '!I182,CHAR(10),"&lt;br&gt;")&amp;"周年）&lt;br&gt;　連合町内会長："&amp;SUBSTITUTE('新羽地域の年表 '!J182,CHAR(10),"&lt;br&gt;"))</f>
        <v/>
      </c>
      <c r="P182" s="75" t="str">
        <f>IF('新羽地域の年表 '!$J182="","","&lt;br&gt;")</f>
        <v/>
      </c>
      <c r="Q182" s="156" t="str">
        <f>IF('新羽地域の年表 '!K182="","","第"&amp;SUBSTITUTE('新羽地域の年表 '!K182,CHAR(10),"&lt;br&gt;")&amp;"回新羽地区健民祭&lt;br&gt;　実行委員長:"&amp;SUBSTITUTE('新羽地域の年表 '!L182,CHAR(10),"&lt;br&gt;"))</f>
        <v/>
      </c>
      <c r="R182" s="75" t="str">
        <f>IF('新羽地域の年表 '!$L182="","","&lt;br&gt;　優勝：")</f>
        <v/>
      </c>
      <c r="S182" s="156" t="str">
        <f>SUBSTITUTE('新羽地域の年表 '!M182,CHAR(10),"&lt;br&gt;")</f>
        <v/>
      </c>
      <c r="T182" s="75" t="str">
        <f>IF('新羽地域の年表 '!$M182="","","&lt;br&gt;")</f>
        <v/>
      </c>
      <c r="U182" s="156" t="str">
        <f>IF('新羽地域の年表 '!N182="","","第"&amp;SUBSTITUTE('新羽地域の年表 '!N182,CHAR(10),"&lt;br&gt;")&amp;"回新羽サマーフェスティバル&lt;br&gt;　実行委員長："&amp;SUBSTITUTE('新羽地域の年表 '!O182,CHAR(10),"&lt;br&gt;"))</f>
        <v/>
      </c>
      <c r="V182" s="75" t="str">
        <f>IF('新羽地域の年表 '!$O182="","","&lt;br&gt;")</f>
        <v/>
      </c>
      <c r="W182" s="156" t="str">
        <f>IF('新羽地域の年表 '!P182="","",SUBSTITUTE('新羽地域の年表 '!P182,CHAR(10),"&lt;br&gt;"))</f>
        <v/>
      </c>
      <c r="X182" s="75" t="str">
        <f>IF('新羽地域の年表 '!$A182="","","&lt;/font&gt;&lt;/td&gt;&lt;/tr&gt;")</f>
        <v>&lt;/font&gt;&lt;/td&gt;&lt;/tr&gt;</v>
      </c>
      <c r="Y182" s="156"/>
      <c r="AA182" s="158"/>
      <c r="AB182" s="75" t="str">
        <f t="shared" si="4"/>
        <v>&lt;tr&gt;&lt;td valign="top"&gt;1922年&lt;br&gt;&lt;font size="-1"&gt;大正11年&lt;/font&gt;&lt;/td&gt;&lt;td valign="top"&gt;&lt;font size="-1"&gt;11月　伊勢佐木、戸部、南太田、平沼、神奈川、子安、関内、加賀、寿、山手、特置(現山下町)、水上、中村、磯子、北方の15消防組となる。 &lt;/font&gt;&lt;/td&gt;&lt;td nowrap valign="top"&gt;&lt;font size="-1"&gt;横浜開港63周年&lt;br&gt;横浜市政33周年&lt;br&gt;&lt;/font&gt;&lt;/td&gt;&lt;/tr&gt;</v>
      </c>
    </row>
    <row r="183" spans="2:28" ht="67.5">
      <c r="B183" s="157"/>
      <c r="D183" s="75" t="str">
        <f>IF('新羽地域の年表 '!$A183="","","&lt;tr&gt;&lt;td valign="&amp;D$2&amp;"top"&amp;D$2&amp;"&gt;")</f>
        <v>&lt;tr&gt;&lt;td valign="top"&gt;</v>
      </c>
      <c r="E183" s="159" t="str">
        <f>IF('新羽地域の年表 '!A183="","",'新羽地域の年表 '!A183&amp;"年&lt;br&gt;&lt;font size="&amp;E$2&amp;"-1"&amp;E$2&amp;"&gt;"&amp;('新羽地域の年表 '!B183&amp;'新羽地域の年表 '!C183&amp;'新羽地域の年表 '!D183))</f>
        <v>1923年&lt;br&gt;&lt;font size="-1"&gt;大正12年</v>
      </c>
      <c r="F183" s="75" t="str">
        <f>IF('新羽地域の年表 '!$A183="","","&lt;/font&gt;&lt;/td&gt;&lt;td valign="&amp;F$2&amp;"top"&amp;F$2&amp;"&gt;&lt;font size="&amp;F$2&amp;"-1"&amp;F$2&amp;"&gt;")</f>
        <v>&lt;/font&gt;&lt;/td&gt;&lt;td valign="top"&gt;&lt;font size="-1"&gt;</v>
      </c>
      <c r="G183" s="156" t="str">
        <f>SUBSTITUTE('新羽地域の年表 '!E183,CHAR(10),"&lt;br&gt;")</f>
        <v>9月1日 関東大震災発生&lt;br&gt;震災復旧工事の完成による市電全線開通は、同年10月26日 &lt;br&gt;復興事業により、瓦礫を埋め立てに用いて、山下公園（中区）、野毛山公園（西区）、神奈川公園（神奈川区）が作られる</v>
      </c>
      <c r="H183" s="75" t="str">
        <f>IF('新羽地域の年表 '!$A183="","","&lt;/font&gt;&lt;/td&gt;&lt;td nowrap valign="&amp;H$2&amp;"top"&amp;H$2&amp;"&gt;&lt;font size="&amp;F$2&amp;"-1"&amp;F$2&amp;"&gt;")</f>
        <v>&lt;/font&gt;&lt;/td&gt;&lt;td nowrap valign="top"&gt;&lt;font size="-1"&gt;</v>
      </c>
      <c r="I183" s="156" t="str">
        <f>IF('新羽地域の年表 '!F183="","","横浜開港"&amp;SUBSTITUTE('新羽地域の年表 '!F183,CHAR(10),"&lt;br&gt;")&amp;"周年")</f>
        <v>横浜開港64周年</v>
      </c>
      <c r="J183" s="75" t="str">
        <f>IF('新羽地域の年表 '!$F183="","","&lt;br&gt;")</f>
        <v>&lt;br&gt;</v>
      </c>
      <c r="K183" s="156" t="str">
        <f>IF('新羽地域の年表 '!G183="","","横浜市政"&amp;SUBSTITUTE('新羽地域の年表 '!G183,CHAR(10),"&lt;br&gt;")&amp;"周年")</f>
        <v>横浜市政34周年</v>
      </c>
      <c r="L183" s="75" t="str">
        <f>IF('新羽地域の年表 '!$G183="","","&lt;br&gt;")</f>
        <v>&lt;br&gt;</v>
      </c>
      <c r="M183" s="156" t="str">
        <f>IF('新羽地域の年表 '!H183="","","港北区制"&amp;SUBSTITUTE('新羽地域の年表 '!H183,CHAR(10),"&lt;br&gt;")&amp;"周年")</f>
        <v/>
      </c>
      <c r="N183" s="75" t="str">
        <f>IF('新羽地域の年表 '!$H183="","","&lt;br&gt;")</f>
        <v/>
      </c>
      <c r="O183" s="156" t="str">
        <f>IF('新羽地域の年表 '!I183="","","新羽町連合町内会（"&amp;SUBSTITUTE('新羽地域の年表 '!I183,CHAR(10),"&lt;br&gt;")&amp;"周年）&lt;br&gt;　連合町内会長："&amp;SUBSTITUTE('新羽地域の年表 '!J183,CHAR(10),"&lt;br&gt;"))</f>
        <v/>
      </c>
      <c r="P183" s="75" t="str">
        <f>IF('新羽地域の年表 '!$J183="","","&lt;br&gt;")</f>
        <v/>
      </c>
      <c r="Q183" s="156" t="str">
        <f>IF('新羽地域の年表 '!K183="","","第"&amp;SUBSTITUTE('新羽地域の年表 '!K183,CHAR(10),"&lt;br&gt;")&amp;"回新羽地区健民祭&lt;br&gt;　実行委員長:"&amp;SUBSTITUTE('新羽地域の年表 '!L183,CHAR(10),"&lt;br&gt;"))</f>
        <v/>
      </c>
      <c r="R183" s="75" t="str">
        <f>IF('新羽地域の年表 '!$L183="","","&lt;br&gt;　優勝：")</f>
        <v/>
      </c>
      <c r="S183" s="156" t="str">
        <f>SUBSTITUTE('新羽地域の年表 '!M183,CHAR(10),"&lt;br&gt;")</f>
        <v/>
      </c>
      <c r="T183" s="75" t="str">
        <f>IF('新羽地域の年表 '!$M183="","","&lt;br&gt;")</f>
        <v/>
      </c>
      <c r="U183" s="156" t="str">
        <f>IF('新羽地域の年表 '!N183="","","第"&amp;SUBSTITUTE('新羽地域の年表 '!N183,CHAR(10),"&lt;br&gt;")&amp;"回新羽サマーフェスティバル&lt;br&gt;　実行委員長："&amp;SUBSTITUTE('新羽地域の年表 '!O183,CHAR(10),"&lt;br&gt;"))</f>
        <v/>
      </c>
      <c r="V183" s="75" t="str">
        <f>IF('新羽地域の年表 '!$O183="","","&lt;br&gt;")</f>
        <v/>
      </c>
      <c r="W183" s="156" t="str">
        <f>IF('新羽地域の年表 '!P183="","",SUBSTITUTE('新羽地域の年表 '!P183,CHAR(10),"&lt;br&gt;"))</f>
        <v/>
      </c>
      <c r="X183" s="75" t="str">
        <f>IF('新羽地域の年表 '!$A183="","","&lt;/font&gt;&lt;/td&gt;&lt;/tr&gt;")</f>
        <v>&lt;/font&gt;&lt;/td&gt;&lt;/tr&gt;</v>
      </c>
      <c r="Y183" s="156"/>
      <c r="AA183" s="158"/>
      <c r="AB183" s="75" t="str">
        <f t="shared" si="4"/>
        <v>&lt;tr&gt;&lt;td valign="top"&gt;1923年&lt;br&gt;&lt;font size="-1"&gt;大正12年&lt;/font&gt;&lt;/td&gt;&lt;td valign="top"&gt;&lt;font size="-1"&gt;9月1日 関東大震災発生&lt;br&gt;震災復旧工事の完成による市電全線開通は、同年10月26日 &lt;br&gt;復興事業により、瓦礫を埋め立てに用いて、山下公園（中区）、野毛山公園（西区）、神奈川公園（神奈川区）が作られる&lt;/font&gt;&lt;/td&gt;&lt;td nowrap valign="top"&gt;&lt;font size="-1"&gt;横浜開港64周年&lt;br&gt;横浜市政34周年&lt;br&gt;&lt;/font&gt;&lt;/td&gt;&lt;/tr&gt;</v>
      </c>
    </row>
    <row r="184" spans="2:28">
      <c r="B184" s="157"/>
      <c r="D184" s="75" t="str">
        <f>IF('新羽地域の年表 '!$A184="","","&lt;tr&gt;&lt;td valign="&amp;D$2&amp;"top"&amp;D$2&amp;"&gt;")</f>
        <v>&lt;tr&gt;&lt;td valign="top"&gt;</v>
      </c>
      <c r="E184" s="159" t="str">
        <f>IF('新羽地域の年表 '!A184="","",'新羽地域の年表 '!A184&amp;"年&lt;br&gt;&lt;font size="&amp;E$2&amp;"-1"&amp;E$2&amp;"&gt;"&amp;('新羽地域の年表 '!B184&amp;'新羽地域の年表 '!C184&amp;'新羽地域の年表 '!D184))</f>
        <v>1924年&lt;br&gt;&lt;font size="-1"&gt;大正13年</v>
      </c>
      <c r="F184" s="75" t="str">
        <f>IF('新羽地域の年表 '!$A184="","","&lt;/font&gt;&lt;/td&gt;&lt;td valign="&amp;F$2&amp;"top"&amp;F$2&amp;"&gt;&lt;font size="&amp;F$2&amp;"-1"&amp;F$2&amp;"&gt;")</f>
        <v>&lt;/font&gt;&lt;/td&gt;&lt;td valign="top"&gt;&lt;font size="-1"&gt;</v>
      </c>
      <c r="G184" s="156" t="str">
        <f>SUBSTITUTE('新羽地域の年表 '!E184,CHAR(10),"&lt;br&gt;")</f>
        <v>横浜公園内に横浜市立図書館仮本館が竣工</v>
      </c>
      <c r="H184" s="75" t="str">
        <f>IF('新羽地域の年表 '!$A184="","","&lt;/font&gt;&lt;/td&gt;&lt;td nowrap valign="&amp;H$2&amp;"top"&amp;H$2&amp;"&gt;&lt;font size="&amp;F$2&amp;"-1"&amp;F$2&amp;"&gt;")</f>
        <v>&lt;/font&gt;&lt;/td&gt;&lt;td nowrap valign="top"&gt;&lt;font size="-1"&gt;</v>
      </c>
      <c r="I184" s="156" t="str">
        <f>IF('新羽地域の年表 '!F184="","","横浜開港"&amp;SUBSTITUTE('新羽地域の年表 '!F184,CHAR(10),"&lt;br&gt;")&amp;"周年")</f>
        <v>横浜開港65周年</v>
      </c>
      <c r="J184" s="75" t="str">
        <f>IF('新羽地域の年表 '!$F184="","","&lt;br&gt;")</f>
        <v>&lt;br&gt;</v>
      </c>
      <c r="K184" s="156" t="str">
        <f>IF('新羽地域の年表 '!G184="","","横浜市政"&amp;SUBSTITUTE('新羽地域の年表 '!G184,CHAR(10),"&lt;br&gt;")&amp;"周年")</f>
        <v>横浜市政35周年</v>
      </c>
      <c r="L184" s="75" t="str">
        <f>IF('新羽地域の年表 '!$G184="","","&lt;br&gt;")</f>
        <v>&lt;br&gt;</v>
      </c>
      <c r="M184" s="156" t="str">
        <f>IF('新羽地域の年表 '!H184="","","港北区制"&amp;SUBSTITUTE('新羽地域の年表 '!H184,CHAR(10),"&lt;br&gt;")&amp;"周年")</f>
        <v/>
      </c>
      <c r="N184" s="75" t="str">
        <f>IF('新羽地域の年表 '!$H184="","","&lt;br&gt;")</f>
        <v/>
      </c>
      <c r="O184" s="156" t="str">
        <f>IF('新羽地域の年表 '!I184="","","新羽町連合町内会（"&amp;SUBSTITUTE('新羽地域の年表 '!I184,CHAR(10),"&lt;br&gt;")&amp;"周年）&lt;br&gt;　連合町内会長："&amp;SUBSTITUTE('新羽地域の年表 '!J184,CHAR(10),"&lt;br&gt;"))</f>
        <v/>
      </c>
      <c r="P184" s="75" t="str">
        <f>IF('新羽地域の年表 '!$J184="","","&lt;br&gt;")</f>
        <v/>
      </c>
      <c r="Q184" s="156" t="str">
        <f>IF('新羽地域の年表 '!K184="","","第"&amp;SUBSTITUTE('新羽地域の年表 '!K184,CHAR(10),"&lt;br&gt;")&amp;"回新羽地区健民祭&lt;br&gt;　実行委員長:"&amp;SUBSTITUTE('新羽地域の年表 '!L184,CHAR(10),"&lt;br&gt;"))</f>
        <v/>
      </c>
      <c r="R184" s="75" t="str">
        <f>IF('新羽地域の年表 '!$L184="","","&lt;br&gt;　優勝：")</f>
        <v/>
      </c>
      <c r="S184" s="156" t="str">
        <f>SUBSTITUTE('新羽地域の年表 '!M184,CHAR(10),"&lt;br&gt;")</f>
        <v/>
      </c>
      <c r="T184" s="75" t="str">
        <f>IF('新羽地域の年表 '!$M184="","","&lt;br&gt;")</f>
        <v/>
      </c>
      <c r="U184" s="156" t="str">
        <f>IF('新羽地域の年表 '!N184="","","第"&amp;SUBSTITUTE('新羽地域の年表 '!N184,CHAR(10),"&lt;br&gt;")&amp;"回新羽サマーフェスティバル&lt;br&gt;　実行委員長："&amp;SUBSTITUTE('新羽地域の年表 '!O184,CHAR(10),"&lt;br&gt;"))</f>
        <v/>
      </c>
      <c r="V184" s="75" t="str">
        <f>IF('新羽地域の年表 '!$O184="","","&lt;br&gt;")</f>
        <v/>
      </c>
      <c r="W184" s="156" t="str">
        <f>IF('新羽地域の年表 '!P184="","",SUBSTITUTE('新羽地域の年表 '!P184,CHAR(10),"&lt;br&gt;"))</f>
        <v/>
      </c>
      <c r="X184" s="75" t="str">
        <f>IF('新羽地域の年表 '!$A184="","","&lt;/font&gt;&lt;/td&gt;&lt;/tr&gt;")</f>
        <v>&lt;/font&gt;&lt;/td&gt;&lt;/tr&gt;</v>
      </c>
      <c r="Y184" s="156"/>
      <c r="AA184" s="158"/>
      <c r="AB184" s="75" t="str">
        <f t="shared" si="4"/>
        <v>&lt;tr&gt;&lt;td valign="top"&gt;1924年&lt;br&gt;&lt;font size="-1"&gt;大正13年&lt;/font&gt;&lt;/td&gt;&lt;td valign="top"&gt;&lt;font size="-1"&gt;横浜公園内に横浜市立図書館仮本館が竣工&lt;/font&gt;&lt;/td&gt;&lt;td nowrap valign="top"&gt;&lt;font size="-1"&gt;横浜開港65周年&lt;br&gt;横浜市政35周年&lt;br&gt;&lt;/font&gt;&lt;/td&gt;&lt;/tr&gt;</v>
      </c>
    </row>
    <row r="185" spans="2:28" ht="27">
      <c r="B185" s="157"/>
      <c r="D185" s="75" t="str">
        <f>IF('新羽地域の年表 '!$A185="","","&lt;tr&gt;&lt;td valign="&amp;D$2&amp;"top"&amp;D$2&amp;"&gt;")</f>
        <v>&lt;tr&gt;&lt;td valign="top"&gt;</v>
      </c>
      <c r="E185" s="159" t="str">
        <f>IF('新羽地域の年表 '!A185="","",'新羽地域の年表 '!A185&amp;"年&lt;br&gt;&lt;font size="&amp;E$2&amp;"-1"&amp;E$2&amp;"&gt;"&amp;('新羽地域の年表 '!B185&amp;'新羽地域の年表 '!C185&amp;'新羽地域の年表 '!D185))</f>
        <v>1925年&lt;br&gt;&lt;font size="-1"&gt;大正14年</v>
      </c>
      <c r="F185" s="75" t="str">
        <f>IF('新羽地域の年表 '!$A185="","","&lt;/font&gt;&lt;/td&gt;&lt;td valign="&amp;F$2&amp;"top"&amp;F$2&amp;"&gt;&lt;font size="&amp;F$2&amp;"-1"&amp;F$2&amp;"&gt;")</f>
        <v>&lt;/font&gt;&lt;/td&gt;&lt;td valign="top"&gt;&lt;font size="-1"&gt;</v>
      </c>
      <c r="G185" s="156" t="str">
        <f>SUBSTITUTE('新羽地域の年表 '!E185,CHAR(10),"&lt;br&gt;")</f>
        <v xml:space="preserve">4月　警防団令が公布され、消防組は警防団に統合される。 </v>
      </c>
      <c r="H185" s="75" t="str">
        <f>IF('新羽地域の年表 '!$A185="","","&lt;/font&gt;&lt;/td&gt;&lt;td nowrap valign="&amp;H$2&amp;"top"&amp;H$2&amp;"&gt;&lt;font size="&amp;F$2&amp;"-1"&amp;F$2&amp;"&gt;")</f>
        <v>&lt;/font&gt;&lt;/td&gt;&lt;td nowrap valign="top"&gt;&lt;font size="-1"&gt;</v>
      </c>
      <c r="I185" s="156" t="str">
        <f>IF('新羽地域の年表 '!F185="","","横浜開港"&amp;SUBSTITUTE('新羽地域の年表 '!F185,CHAR(10),"&lt;br&gt;")&amp;"周年")</f>
        <v>横浜開港66周年</v>
      </c>
      <c r="J185" s="75" t="str">
        <f>IF('新羽地域の年表 '!$F185="","","&lt;br&gt;")</f>
        <v>&lt;br&gt;</v>
      </c>
      <c r="K185" s="156" t="str">
        <f>IF('新羽地域の年表 '!G185="","","横浜市政"&amp;SUBSTITUTE('新羽地域の年表 '!G185,CHAR(10),"&lt;br&gt;")&amp;"周年")</f>
        <v>横浜市政36周年</v>
      </c>
      <c r="L185" s="75" t="str">
        <f>IF('新羽地域の年表 '!$G185="","","&lt;br&gt;")</f>
        <v>&lt;br&gt;</v>
      </c>
      <c r="M185" s="156" t="str">
        <f>IF('新羽地域の年表 '!H185="","","港北区制"&amp;SUBSTITUTE('新羽地域の年表 '!H185,CHAR(10),"&lt;br&gt;")&amp;"周年")</f>
        <v/>
      </c>
      <c r="N185" s="75" t="str">
        <f>IF('新羽地域の年表 '!$H185="","","&lt;br&gt;")</f>
        <v/>
      </c>
      <c r="O185" s="156" t="str">
        <f>IF('新羽地域の年表 '!I185="","","新羽町連合町内会（"&amp;SUBSTITUTE('新羽地域の年表 '!I185,CHAR(10),"&lt;br&gt;")&amp;"周年）&lt;br&gt;　連合町内会長："&amp;SUBSTITUTE('新羽地域の年表 '!J185,CHAR(10),"&lt;br&gt;"))</f>
        <v/>
      </c>
      <c r="P185" s="75" t="str">
        <f>IF('新羽地域の年表 '!$J185="","","&lt;br&gt;")</f>
        <v/>
      </c>
      <c r="Q185" s="156" t="str">
        <f>IF('新羽地域の年表 '!K185="","","第"&amp;SUBSTITUTE('新羽地域の年表 '!K185,CHAR(10),"&lt;br&gt;")&amp;"回新羽地区健民祭&lt;br&gt;　実行委員長:"&amp;SUBSTITUTE('新羽地域の年表 '!L185,CHAR(10),"&lt;br&gt;"))</f>
        <v/>
      </c>
      <c r="R185" s="75" t="str">
        <f>IF('新羽地域の年表 '!$L185="","","&lt;br&gt;　優勝：")</f>
        <v/>
      </c>
      <c r="S185" s="156" t="str">
        <f>SUBSTITUTE('新羽地域の年表 '!M185,CHAR(10),"&lt;br&gt;")</f>
        <v/>
      </c>
      <c r="T185" s="75" t="str">
        <f>IF('新羽地域の年表 '!$M185="","","&lt;br&gt;")</f>
        <v/>
      </c>
      <c r="U185" s="156" t="str">
        <f>IF('新羽地域の年表 '!N185="","","第"&amp;SUBSTITUTE('新羽地域の年表 '!N185,CHAR(10),"&lt;br&gt;")&amp;"回新羽サマーフェスティバル&lt;br&gt;　実行委員長："&amp;SUBSTITUTE('新羽地域の年表 '!O185,CHAR(10),"&lt;br&gt;"))</f>
        <v/>
      </c>
      <c r="V185" s="75" t="str">
        <f>IF('新羽地域の年表 '!$O185="","","&lt;br&gt;")</f>
        <v/>
      </c>
      <c r="W185" s="156" t="str">
        <f>IF('新羽地域の年表 '!P185="","",SUBSTITUTE('新羽地域の年表 '!P185,CHAR(10),"&lt;br&gt;"))</f>
        <v/>
      </c>
      <c r="X185" s="75" t="str">
        <f>IF('新羽地域の年表 '!$A185="","","&lt;/font&gt;&lt;/td&gt;&lt;/tr&gt;")</f>
        <v>&lt;/font&gt;&lt;/td&gt;&lt;/tr&gt;</v>
      </c>
      <c r="Y185" s="156"/>
      <c r="AA185" s="158"/>
      <c r="AB185" s="75" t="str">
        <f t="shared" si="4"/>
        <v>&lt;tr&gt;&lt;td valign="top"&gt;1925年&lt;br&gt;&lt;font size="-1"&gt;大正14年&lt;/font&gt;&lt;/td&gt;&lt;td valign="top"&gt;&lt;font size="-1"&gt;4月　警防団令が公布され、消防組は警防団に統合される。 &lt;/font&gt;&lt;/td&gt;&lt;td nowrap valign="top"&gt;&lt;font size="-1"&gt;横浜開港66周年&lt;br&gt;横浜市政36周年&lt;br&gt;&lt;/font&gt;&lt;/td&gt;&lt;/tr&gt;</v>
      </c>
    </row>
    <row r="186" spans="2:28" ht="54">
      <c r="B186" s="157"/>
      <c r="D186" s="75" t="str">
        <f>IF('新羽地域の年表 '!$A186="","","&lt;tr&gt;&lt;td valign="&amp;D$2&amp;"top"&amp;D$2&amp;"&gt;")</f>
        <v>&lt;tr&gt;&lt;td valign="top"&gt;</v>
      </c>
      <c r="E186" s="159" t="str">
        <f>IF('新羽地域の年表 '!A186="","",'新羽地域の年表 '!A186&amp;"年&lt;br&gt;&lt;font size="&amp;E$2&amp;"-1"&amp;E$2&amp;"&gt;"&amp;('新羽地域の年表 '!B186&amp;'新羽地域の年表 '!C186&amp;'新羽地域の年表 '!D186))</f>
        <v>1926年&lt;br&gt;&lt;font size="-1"&gt;大正15年</v>
      </c>
      <c r="F186" s="75" t="str">
        <f>IF('新羽地域の年表 '!$A186="","","&lt;/font&gt;&lt;/td&gt;&lt;td valign="&amp;F$2&amp;"top"&amp;F$2&amp;"&gt;&lt;font size="&amp;F$2&amp;"-1"&amp;F$2&amp;"&gt;")</f>
        <v>&lt;/font&gt;&lt;/td&gt;&lt;td valign="top"&gt;&lt;font size="-1"&gt;</v>
      </c>
      <c r="G186" s="156" t="str">
        <f>SUBSTITUTE('新羽地域の年表 '!E186,CHAR(10),"&lt;br&gt;")</f>
        <v>野毛山公園が開園&lt;br&gt;東急東横線、丸子多摩川〜神奈川間が開通する。（白楽駅の設置、東京横浜電鉄神奈川線(東急東横線の前身)&lt;br&gt;横浜鉄道菊名駅開業</v>
      </c>
      <c r="H186" s="75" t="str">
        <f>IF('新羽地域の年表 '!$A186="","","&lt;/font&gt;&lt;/td&gt;&lt;td nowrap valign="&amp;H$2&amp;"top"&amp;H$2&amp;"&gt;&lt;font size="&amp;F$2&amp;"-1"&amp;F$2&amp;"&gt;")</f>
        <v>&lt;/font&gt;&lt;/td&gt;&lt;td nowrap valign="top"&gt;&lt;font size="-1"&gt;</v>
      </c>
      <c r="I186" s="156" t="str">
        <f>IF('新羽地域の年表 '!F186="","","横浜開港"&amp;SUBSTITUTE('新羽地域の年表 '!F186,CHAR(10),"&lt;br&gt;")&amp;"周年")</f>
        <v>横浜開港67周年</v>
      </c>
      <c r="J186" s="75" t="str">
        <f>IF('新羽地域の年表 '!$F186="","","&lt;br&gt;")</f>
        <v>&lt;br&gt;</v>
      </c>
      <c r="K186" s="156" t="str">
        <f>IF('新羽地域の年表 '!G186="","","横浜市政"&amp;SUBSTITUTE('新羽地域の年表 '!G186,CHAR(10),"&lt;br&gt;")&amp;"周年")</f>
        <v>横浜市政37周年</v>
      </c>
      <c r="L186" s="75" t="str">
        <f>IF('新羽地域の年表 '!$G186="","","&lt;br&gt;")</f>
        <v>&lt;br&gt;</v>
      </c>
      <c r="M186" s="156" t="str">
        <f>IF('新羽地域の年表 '!H186="","","港北区制"&amp;SUBSTITUTE('新羽地域の年表 '!H186,CHAR(10),"&lt;br&gt;")&amp;"周年")</f>
        <v/>
      </c>
      <c r="N186" s="75" t="str">
        <f>IF('新羽地域の年表 '!$H186="","","&lt;br&gt;")</f>
        <v/>
      </c>
      <c r="O186" s="156" t="str">
        <f>IF('新羽地域の年表 '!I186="","","新羽町連合町内会（"&amp;SUBSTITUTE('新羽地域の年表 '!I186,CHAR(10),"&lt;br&gt;")&amp;"周年）&lt;br&gt;　連合町内会長："&amp;SUBSTITUTE('新羽地域の年表 '!J186,CHAR(10),"&lt;br&gt;"))</f>
        <v/>
      </c>
      <c r="P186" s="75" t="str">
        <f>IF('新羽地域の年表 '!$J186="","","&lt;br&gt;")</f>
        <v/>
      </c>
      <c r="Q186" s="156" t="str">
        <f>IF('新羽地域の年表 '!K186="","","第"&amp;SUBSTITUTE('新羽地域の年表 '!K186,CHAR(10),"&lt;br&gt;")&amp;"回新羽地区健民祭&lt;br&gt;　実行委員長:"&amp;SUBSTITUTE('新羽地域の年表 '!L186,CHAR(10),"&lt;br&gt;"))</f>
        <v/>
      </c>
      <c r="R186" s="75" t="str">
        <f>IF('新羽地域の年表 '!$L186="","","&lt;br&gt;　優勝：")</f>
        <v/>
      </c>
      <c r="S186" s="156" t="str">
        <f>SUBSTITUTE('新羽地域の年表 '!M186,CHAR(10),"&lt;br&gt;")</f>
        <v/>
      </c>
      <c r="T186" s="75" t="str">
        <f>IF('新羽地域の年表 '!$M186="","","&lt;br&gt;")</f>
        <v/>
      </c>
      <c r="U186" s="156" t="str">
        <f>IF('新羽地域の年表 '!N186="","","第"&amp;SUBSTITUTE('新羽地域の年表 '!N186,CHAR(10),"&lt;br&gt;")&amp;"回新羽サマーフェスティバル&lt;br&gt;　実行委員長："&amp;SUBSTITUTE('新羽地域の年表 '!O186,CHAR(10),"&lt;br&gt;"))</f>
        <v/>
      </c>
      <c r="V186" s="75" t="str">
        <f>IF('新羽地域の年表 '!$O186="","","&lt;br&gt;")</f>
        <v/>
      </c>
      <c r="W186" s="156" t="str">
        <f>IF('新羽地域の年表 '!P186="","",SUBSTITUTE('新羽地域の年表 '!P186,CHAR(10),"&lt;br&gt;"))</f>
        <v/>
      </c>
      <c r="X186" s="75" t="str">
        <f>IF('新羽地域の年表 '!$A186="","","&lt;/font&gt;&lt;/td&gt;&lt;/tr&gt;")</f>
        <v>&lt;/font&gt;&lt;/td&gt;&lt;/tr&gt;</v>
      </c>
      <c r="Y186" s="156"/>
      <c r="AA186" s="158"/>
      <c r="AB186" s="75" t="str">
        <f t="shared" si="4"/>
        <v>&lt;tr&gt;&lt;td valign="top"&gt;1926年&lt;br&gt;&lt;font size="-1"&gt;大正15年&lt;/font&gt;&lt;/td&gt;&lt;td valign="top"&gt;&lt;font size="-1"&gt;野毛山公園が開園&lt;br&gt;東急東横線、丸子多摩川〜神奈川間が開通する。（白楽駅の設置、東京横浜電鉄神奈川線(東急東横線の前身)&lt;br&gt;横浜鉄道菊名駅開業&lt;/font&gt;&lt;/td&gt;&lt;td nowrap valign="top"&gt;&lt;font size="-1"&gt;横浜開港67周年&lt;br&gt;横浜市政37周年&lt;br&gt;&lt;/font&gt;&lt;/td&gt;&lt;/tr&gt;</v>
      </c>
    </row>
    <row r="187" spans="2:28" ht="108">
      <c r="B187" s="157"/>
      <c r="D187" s="75" t="str">
        <f>IF('新羽地域の年表 '!$A187="","","&lt;tr&gt;&lt;td valign="&amp;D$2&amp;"top"&amp;D$2&amp;"&gt;")</f>
        <v>&lt;tr&gt;&lt;td valign="top"&gt;</v>
      </c>
      <c r="E187" s="159" t="str">
        <f>IF('新羽地域の年表 '!A187="","",'新羽地域の年表 '!A187&amp;"年&lt;br&gt;&lt;font size="&amp;E$2&amp;"-1"&amp;E$2&amp;"&gt;"&amp;('新羽地域の年表 '!B187&amp;'新羽地域の年表 '!C187&amp;'新羽地域の年表 '!D187))</f>
        <v>1927年&lt;br&gt;&lt;font size="-1"&gt;昭和2年</v>
      </c>
      <c r="F187" s="75" t="str">
        <f>IF('新羽地域の年表 '!$A187="","","&lt;/font&gt;&lt;/td&gt;&lt;td valign="&amp;F$2&amp;"top"&amp;F$2&amp;"&gt;&lt;font size="&amp;F$2&amp;"-1"&amp;F$2&amp;"&gt;")</f>
        <v>&lt;/font&gt;&lt;/td&gt;&lt;td valign="top"&gt;&lt;font size="-1"&gt;</v>
      </c>
      <c r="G187" s="156" t="str">
        <f>SUBSTITUTE('新羽地域の年表 '!E187,CHAR(10),"&lt;br&gt;")</f>
        <v>第３次市域拡張（人口529,300人・面積133．88km2）&lt;br&gt;10月、区制を施行　鶴見・神奈川・中・保土ケ谷・磯子区が誕生&lt;br&gt;篠原町・菊名町・大豆戸町・太尾町・大曽根町・樽町・南綱島町・北綱島町・師岡町・岸根町・鳥山町・小机町が神奈川区に編入&lt;br&gt;旧老松小学校跡に横浜市図書館竣工&lt;br&gt;東京横浜電鉄綱島温泉浴場開業&lt;br&gt;12月 ホテルニューグランドが開業</v>
      </c>
      <c r="H187" s="75" t="str">
        <f>IF('新羽地域の年表 '!$A187="","","&lt;/font&gt;&lt;/td&gt;&lt;td nowrap valign="&amp;H$2&amp;"top"&amp;H$2&amp;"&gt;&lt;font size="&amp;F$2&amp;"-1"&amp;F$2&amp;"&gt;")</f>
        <v>&lt;/font&gt;&lt;/td&gt;&lt;td nowrap valign="top"&gt;&lt;font size="-1"&gt;</v>
      </c>
      <c r="I187" s="156" t="str">
        <f>IF('新羽地域の年表 '!F187="","","横浜開港"&amp;SUBSTITUTE('新羽地域の年表 '!F187,CHAR(10),"&lt;br&gt;")&amp;"周年")</f>
        <v>横浜開港68周年</v>
      </c>
      <c r="J187" s="75" t="str">
        <f>IF('新羽地域の年表 '!$F187="","","&lt;br&gt;")</f>
        <v>&lt;br&gt;</v>
      </c>
      <c r="K187" s="156" t="str">
        <f>IF('新羽地域の年表 '!G187="","","横浜市政"&amp;SUBSTITUTE('新羽地域の年表 '!G187,CHAR(10),"&lt;br&gt;")&amp;"周年")</f>
        <v>横浜市政38周年</v>
      </c>
      <c r="L187" s="75" t="str">
        <f>IF('新羽地域の年表 '!$G187="","","&lt;br&gt;")</f>
        <v>&lt;br&gt;</v>
      </c>
      <c r="M187" s="156" t="str">
        <f>IF('新羽地域の年表 '!H187="","","港北区制"&amp;SUBSTITUTE('新羽地域の年表 '!H187,CHAR(10),"&lt;br&gt;")&amp;"周年")</f>
        <v/>
      </c>
      <c r="N187" s="75" t="str">
        <f>IF('新羽地域の年表 '!$H187="","","&lt;br&gt;")</f>
        <v/>
      </c>
      <c r="O187" s="156" t="str">
        <f>IF('新羽地域の年表 '!I187="","","新羽町連合町内会（"&amp;SUBSTITUTE('新羽地域の年表 '!I187,CHAR(10),"&lt;br&gt;")&amp;"周年）&lt;br&gt;　連合町内会長："&amp;SUBSTITUTE('新羽地域の年表 '!J187,CHAR(10),"&lt;br&gt;"))</f>
        <v/>
      </c>
      <c r="P187" s="75" t="str">
        <f>IF('新羽地域の年表 '!$J187="","","&lt;br&gt;")</f>
        <v/>
      </c>
      <c r="Q187" s="156" t="str">
        <f>IF('新羽地域の年表 '!K187="","","第"&amp;SUBSTITUTE('新羽地域の年表 '!K187,CHAR(10),"&lt;br&gt;")&amp;"回新羽地区健民祭&lt;br&gt;　実行委員長:"&amp;SUBSTITUTE('新羽地域の年表 '!L187,CHAR(10),"&lt;br&gt;"))</f>
        <v/>
      </c>
      <c r="R187" s="75" t="str">
        <f>IF('新羽地域の年表 '!$L187="","","&lt;br&gt;　優勝：")</f>
        <v/>
      </c>
      <c r="S187" s="156" t="str">
        <f>SUBSTITUTE('新羽地域の年表 '!M187,CHAR(10),"&lt;br&gt;")</f>
        <v/>
      </c>
      <c r="T187" s="75" t="str">
        <f>IF('新羽地域の年表 '!$M187="","","&lt;br&gt;")</f>
        <v/>
      </c>
      <c r="U187" s="156" t="str">
        <f>IF('新羽地域の年表 '!N187="","","第"&amp;SUBSTITUTE('新羽地域の年表 '!N187,CHAR(10),"&lt;br&gt;")&amp;"回新羽サマーフェスティバル&lt;br&gt;　実行委員長："&amp;SUBSTITUTE('新羽地域の年表 '!O187,CHAR(10),"&lt;br&gt;"))</f>
        <v/>
      </c>
      <c r="V187" s="75" t="str">
        <f>IF('新羽地域の年表 '!$O187="","","&lt;br&gt;")</f>
        <v/>
      </c>
      <c r="W187" s="156" t="str">
        <f>IF('新羽地域の年表 '!P187="","",SUBSTITUTE('新羽地域の年表 '!P187,CHAR(10),"&lt;br&gt;"))</f>
        <v/>
      </c>
      <c r="X187" s="75" t="str">
        <f>IF('新羽地域の年表 '!$A187="","","&lt;/font&gt;&lt;/td&gt;&lt;/tr&gt;")</f>
        <v>&lt;/font&gt;&lt;/td&gt;&lt;/tr&gt;</v>
      </c>
      <c r="Y187" s="156"/>
      <c r="AA187" s="158"/>
      <c r="AB187" s="75" t="str">
        <f>C187&amp;D187&amp;E187&amp;F187&amp;G187&amp;H187&amp;I187&amp;J187&amp;K187&amp;L187&amp;M187&amp;N187&amp;O187&amp;P187&amp;Q187&amp;R187&amp;S187&amp;T187&amp;U187&amp;V187&amp;W187&amp;X187&amp;Y187&amp;Z187</f>
        <v>&lt;tr&gt;&lt;td valign="top"&gt;1927年&lt;br&gt;&lt;font size="-1"&gt;昭和2年&lt;/font&gt;&lt;/td&gt;&lt;td valign="top"&gt;&lt;font size="-1"&gt;第３次市域拡張（人口529,300人・面積133．88km2）&lt;br&gt;10月、区制を施行　鶴見・神奈川・中・保土ケ谷・磯子区が誕生&lt;br&gt;篠原町・菊名町・大豆戸町・太尾町・大曽根町・樽町・南綱島町・北綱島町・師岡町・岸根町・鳥山町・小机町が神奈川区に編入&lt;br&gt;旧老松小学校跡に横浜市図書館竣工&lt;br&gt;東京横浜電鉄綱島温泉浴場開業&lt;br&gt;12月 ホテルニューグランドが開業&lt;/font&gt;&lt;/td&gt;&lt;td nowrap valign="top"&gt;&lt;font size="-1"&gt;横浜開港68周年&lt;br&gt;横浜市政38周年&lt;br&gt;&lt;/font&gt;&lt;/td&gt;&lt;/tr&gt;</v>
      </c>
    </row>
    <row r="188" spans="2:28" ht="67.5">
      <c r="B188" s="157"/>
      <c r="D188" s="75" t="str">
        <f>IF('新羽地域の年表 '!$A188="","","&lt;tr&gt;&lt;td valign="&amp;D$2&amp;"top"&amp;D$2&amp;"&gt;")</f>
        <v>&lt;tr&gt;&lt;td valign="top"&gt;</v>
      </c>
      <c r="E188" s="159" t="str">
        <f>IF('新羽地域の年表 '!A188="","",'新羽地域の年表 '!A188&amp;"年&lt;br&gt;&lt;font size="&amp;E$2&amp;"-1"&amp;E$2&amp;"&gt;"&amp;('新羽地域の年表 '!B188&amp;'新羽地域の年表 '!C188&amp;'新羽地域の年表 '!D188))</f>
        <v>1928年&lt;br&gt;&lt;font size="-1"&gt;昭和3年</v>
      </c>
      <c r="F188" s="75" t="str">
        <f>IF('新羽地域の年表 '!$A188="","","&lt;/font&gt;&lt;/td&gt;&lt;td valign="&amp;F$2&amp;"top"&amp;F$2&amp;"&gt;&lt;font size="&amp;F$2&amp;"-1"&amp;F$2&amp;"&gt;")</f>
        <v>&lt;/font&gt;&lt;/td&gt;&lt;td valign="top"&gt;&lt;font size="-1"&gt;</v>
      </c>
      <c r="G188" s="156" t="str">
        <f>SUBSTITUTE('新羽地域の年表 '!E188,CHAR(10),"&lt;br&gt;")</f>
        <v>11月10日 市営バス営業開始（浅間町自動車出張所、７路線・30．2km） &lt;br&gt;現在地に横浜駅開業&lt;br&gt;「方面委員制度」が全府県に普及 &lt;br&gt;大曽根に天然スケート場開業(昭和11年に大倉山スケート場となる)&lt;br&gt;11月 神奈川県庁（キングの塔）落成</v>
      </c>
      <c r="H188" s="75" t="str">
        <f>IF('新羽地域の年表 '!$A188="","","&lt;/font&gt;&lt;/td&gt;&lt;td nowrap valign="&amp;H$2&amp;"top"&amp;H$2&amp;"&gt;&lt;font size="&amp;F$2&amp;"-1"&amp;F$2&amp;"&gt;")</f>
        <v>&lt;/font&gt;&lt;/td&gt;&lt;td nowrap valign="top"&gt;&lt;font size="-1"&gt;</v>
      </c>
      <c r="I188" s="156" t="str">
        <f>IF('新羽地域の年表 '!F188="","","横浜開港"&amp;SUBSTITUTE('新羽地域の年表 '!F188,CHAR(10),"&lt;br&gt;")&amp;"周年")</f>
        <v>横浜開港69周年</v>
      </c>
      <c r="J188" s="75" t="str">
        <f>IF('新羽地域の年表 '!$F188="","","&lt;br&gt;")</f>
        <v>&lt;br&gt;</v>
      </c>
      <c r="K188" s="156" t="str">
        <f>IF('新羽地域の年表 '!G188="","","横浜市政"&amp;SUBSTITUTE('新羽地域の年表 '!G188,CHAR(10),"&lt;br&gt;")&amp;"周年")</f>
        <v>横浜市政39周年</v>
      </c>
      <c r="L188" s="75" t="str">
        <f>IF('新羽地域の年表 '!$G188="","","&lt;br&gt;")</f>
        <v>&lt;br&gt;</v>
      </c>
      <c r="M188" s="156" t="str">
        <f>IF('新羽地域の年表 '!H188="","","港北区制"&amp;SUBSTITUTE('新羽地域の年表 '!H188,CHAR(10),"&lt;br&gt;")&amp;"周年")</f>
        <v/>
      </c>
      <c r="N188" s="75" t="str">
        <f>IF('新羽地域の年表 '!$H188="","","&lt;br&gt;")</f>
        <v/>
      </c>
      <c r="O188" s="156" t="str">
        <f>IF('新羽地域の年表 '!I188="","","新羽町連合町内会（"&amp;SUBSTITUTE('新羽地域の年表 '!I188,CHAR(10),"&lt;br&gt;")&amp;"周年）&lt;br&gt;　連合町内会長："&amp;SUBSTITUTE('新羽地域の年表 '!J188,CHAR(10),"&lt;br&gt;"))</f>
        <v/>
      </c>
      <c r="P188" s="75" t="str">
        <f>IF('新羽地域の年表 '!$J188="","","&lt;br&gt;")</f>
        <v/>
      </c>
      <c r="Q188" s="156" t="str">
        <f>IF('新羽地域の年表 '!K188="","","第"&amp;SUBSTITUTE('新羽地域の年表 '!K188,CHAR(10),"&lt;br&gt;")&amp;"回新羽地区健民祭&lt;br&gt;　実行委員長:"&amp;SUBSTITUTE('新羽地域の年表 '!L188,CHAR(10),"&lt;br&gt;"))</f>
        <v/>
      </c>
      <c r="R188" s="75" t="str">
        <f>IF('新羽地域の年表 '!$L188="","","&lt;br&gt;　優勝：")</f>
        <v/>
      </c>
      <c r="S188" s="156" t="str">
        <f>SUBSTITUTE('新羽地域の年表 '!M188,CHAR(10),"&lt;br&gt;")</f>
        <v/>
      </c>
      <c r="T188" s="75" t="str">
        <f>IF('新羽地域の年表 '!$M188="","","&lt;br&gt;")</f>
        <v/>
      </c>
      <c r="U188" s="156" t="str">
        <f>IF('新羽地域の年表 '!N188="","","第"&amp;SUBSTITUTE('新羽地域の年表 '!N188,CHAR(10),"&lt;br&gt;")&amp;"回新羽サマーフェスティバル&lt;br&gt;　実行委員長："&amp;SUBSTITUTE('新羽地域の年表 '!O188,CHAR(10),"&lt;br&gt;"))</f>
        <v/>
      </c>
      <c r="V188" s="75" t="str">
        <f>IF('新羽地域の年表 '!$O188="","","&lt;br&gt;")</f>
        <v/>
      </c>
      <c r="W188" s="156" t="str">
        <f>IF('新羽地域の年表 '!P188="","",SUBSTITUTE('新羽地域の年表 '!P188,CHAR(10),"&lt;br&gt;"))</f>
        <v/>
      </c>
      <c r="X188" s="75" t="str">
        <f>IF('新羽地域の年表 '!$A188="","","&lt;/font&gt;&lt;/td&gt;&lt;/tr&gt;")</f>
        <v>&lt;/font&gt;&lt;/td&gt;&lt;/tr&gt;</v>
      </c>
      <c r="Y188" s="156"/>
      <c r="AA188" s="158"/>
      <c r="AB188" s="75" t="str">
        <f t="shared" si="4"/>
        <v>&lt;tr&gt;&lt;td valign="top"&gt;1928年&lt;br&gt;&lt;font size="-1"&gt;昭和3年&lt;/font&gt;&lt;/td&gt;&lt;td valign="top"&gt;&lt;font size="-1"&gt;11月10日 市営バス営業開始（浅間町自動車出張所、７路線・30．2km） &lt;br&gt;現在地に横浜駅開業&lt;br&gt;「方面委員制度」が全府県に普及 &lt;br&gt;大曽根に天然スケート場開業(昭和11年に大倉山スケート場となる)&lt;br&gt;11月 神奈川県庁（キングの塔）落成&lt;/font&gt;&lt;/td&gt;&lt;td nowrap valign="top"&gt;&lt;font size="-1"&gt;横浜開港69周年&lt;br&gt;横浜市政39周年&lt;br&gt;&lt;/font&gt;&lt;/td&gt;&lt;/tr&gt;</v>
      </c>
    </row>
    <row r="189" spans="2:28">
      <c r="B189" s="157"/>
      <c r="D189" s="75" t="str">
        <f>IF('新羽地域の年表 '!$A189="","","&lt;tr&gt;&lt;td valign="&amp;D$2&amp;"top"&amp;D$2&amp;"&gt;")</f>
        <v>&lt;tr&gt;&lt;td valign="top"&gt;</v>
      </c>
      <c r="E189" s="159" t="str">
        <f>IF('新羽地域の年表 '!A189="","",'新羽地域の年表 '!A189&amp;"年&lt;br&gt;&lt;font size="&amp;E$2&amp;"-1"&amp;E$2&amp;"&gt;"&amp;('新羽地域の年表 '!B189&amp;'新羽地域の年表 '!C189&amp;'新羽地域の年表 '!D189))</f>
        <v>1929年&lt;br&gt;&lt;font size="-1"&gt;昭和4年</v>
      </c>
      <c r="F189" s="75" t="str">
        <f>IF('新羽地域の年表 '!$A189="","","&lt;/font&gt;&lt;/td&gt;&lt;td valign="&amp;F$2&amp;"top"&amp;F$2&amp;"&gt;&lt;font size="&amp;F$2&amp;"-1"&amp;F$2&amp;"&gt;")</f>
        <v>&lt;/font&gt;&lt;/td&gt;&lt;td valign="top"&gt;&lt;font size="-1"&gt;</v>
      </c>
      <c r="G189" s="156" t="str">
        <f>SUBSTITUTE('新羽地域の年表 '!E189,CHAR(10),"&lt;br&gt;")</f>
        <v>9月 氷川丸が横浜ドックで進水</v>
      </c>
      <c r="H189" s="75" t="str">
        <f>IF('新羽地域の年表 '!$A189="","","&lt;/font&gt;&lt;/td&gt;&lt;td nowrap valign="&amp;H$2&amp;"top"&amp;H$2&amp;"&gt;&lt;font size="&amp;F$2&amp;"-1"&amp;F$2&amp;"&gt;")</f>
        <v>&lt;/font&gt;&lt;/td&gt;&lt;td nowrap valign="top"&gt;&lt;font size="-1"&gt;</v>
      </c>
      <c r="I189" s="156" t="str">
        <f>IF('新羽地域の年表 '!F189="","","横浜開港"&amp;SUBSTITUTE('新羽地域の年表 '!F189,CHAR(10),"&lt;br&gt;")&amp;"周年")</f>
        <v>横浜開港70周年</v>
      </c>
      <c r="J189" s="75" t="str">
        <f>IF('新羽地域の年表 '!$F189="","","&lt;br&gt;")</f>
        <v>&lt;br&gt;</v>
      </c>
      <c r="K189" s="156" t="str">
        <f>IF('新羽地域の年表 '!G189="","","横浜市政"&amp;SUBSTITUTE('新羽地域の年表 '!G189,CHAR(10),"&lt;br&gt;")&amp;"周年")</f>
        <v>横浜市政40周年</v>
      </c>
      <c r="L189" s="75" t="str">
        <f>IF('新羽地域の年表 '!$G189="","","&lt;br&gt;")</f>
        <v>&lt;br&gt;</v>
      </c>
      <c r="M189" s="156" t="str">
        <f>IF('新羽地域の年表 '!H189="","","港北区制"&amp;SUBSTITUTE('新羽地域の年表 '!H189,CHAR(10),"&lt;br&gt;")&amp;"周年")</f>
        <v/>
      </c>
      <c r="N189" s="75" t="str">
        <f>IF('新羽地域の年表 '!$H189="","","&lt;br&gt;")</f>
        <v/>
      </c>
      <c r="O189" s="156" t="str">
        <f>IF('新羽地域の年表 '!I189="","","新羽町連合町内会（"&amp;SUBSTITUTE('新羽地域の年表 '!I189,CHAR(10),"&lt;br&gt;")&amp;"周年）&lt;br&gt;　連合町内会長："&amp;SUBSTITUTE('新羽地域の年表 '!J189,CHAR(10),"&lt;br&gt;"))</f>
        <v/>
      </c>
      <c r="P189" s="75" t="str">
        <f>IF('新羽地域の年表 '!$J189="","","&lt;br&gt;")</f>
        <v/>
      </c>
      <c r="Q189" s="156" t="str">
        <f>IF('新羽地域の年表 '!K189="","","第"&amp;SUBSTITUTE('新羽地域の年表 '!K189,CHAR(10),"&lt;br&gt;")&amp;"回新羽地区健民祭&lt;br&gt;　実行委員長:"&amp;SUBSTITUTE('新羽地域の年表 '!L189,CHAR(10),"&lt;br&gt;"))</f>
        <v/>
      </c>
      <c r="R189" s="75" t="str">
        <f>IF('新羽地域の年表 '!$L189="","","&lt;br&gt;　優勝：")</f>
        <v/>
      </c>
      <c r="S189" s="156" t="str">
        <f>SUBSTITUTE('新羽地域の年表 '!M189,CHAR(10),"&lt;br&gt;")</f>
        <v/>
      </c>
      <c r="T189" s="75" t="str">
        <f>IF('新羽地域の年表 '!$M189="","","&lt;br&gt;")</f>
        <v/>
      </c>
      <c r="U189" s="156" t="str">
        <f>IF('新羽地域の年表 '!N189="","","第"&amp;SUBSTITUTE('新羽地域の年表 '!N189,CHAR(10),"&lt;br&gt;")&amp;"回新羽サマーフェスティバル&lt;br&gt;　実行委員長："&amp;SUBSTITUTE('新羽地域の年表 '!O189,CHAR(10),"&lt;br&gt;"))</f>
        <v/>
      </c>
      <c r="V189" s="75" t="str">
        <f>IF('新羽地域の年表 '!$O189="","","&lt;br&gt;")</f>
        <v/>
      </c>
      <c r="W189" s="156" t="str">
        <f>IF('新羽地域の年表 '!P189="","",SUBSTITUTE('新羽地域の年表 '!P189,CHAR(10),"&lt;br&gt;"))</f>
        <v/>
      </c>
      <c r="X189" s="75" t="str">
        <f>IF('新羽地域の年表 '!$A189="","","&lt;/font&gt;&lt;/td&gt;&lt;/tr&gt;")</f>
        <v>&lt;/font&gt;&lt;/td&gt;&lt;/tr&gt;</v>
      </c>
      <c r="Y189" s="156"/>
      <c r="AA189" s="158"/>
      <c r="AB189" s="75" t="str">
        <f t="shared" si="4"/>
        <v>&lt;tr&gt;&lt;td valign="top"&gt;1929年&lt;br&gt;&lt;font size="-1"&gt;昭和4年&lt;/font&gt;&lt;/td&gt;&lt;td valign="top"&gt;&lt;font size="-1"&gt;9月 氷川丸が横浜ドックで進水&lt;/font&gt;&lt;/td&gt;&lt;td nowrap valign="top"&gt;&lt;font size="-1"&gt;横浜開港70周年&lt;br&gt;横浜市政40周年&lt;br&gt;&lt;/font&gt;&lt;/td&gt;&lt;/tr&gt;</v>
      </c>
    </row>
    <row r="190" spans="2:28">
      <c r="B190" s="157"/>
      <c r="D190" s="75" t="str">
        <f>IF('新羽地域の年表 '!$A190="","","&lt;tr&gt;&lt;td valign="&amp;D$2&amp;"top"&amp;D$2&amp;"&gt;")</f>
        <v>&lt;tr&gt;&lt;td valign="top"&gt;</v>
      </c>
      <c r="E190" s="159" t="str">
        <f>IF('新羽地域の年表 '!A190="","",'新羽地域の年表 '!A190&amp;"年&lt;br&gt;&lt;font size="&amp;E$2&amp;"-1"&amp;E$2&amp;"&gt;"&amp;('新羽地域の年表 '!B190&amp;'新羽地域の年表 '!C190&amp;'新羽地域の年表 '!D190))</f>
        <v>1930年&lt;br&gt;&lt;font size="-1"&gt;昭和5年</v>
      </c>
      <c r="F190" s="75" t="str">
        <f>IF('新羽地域の年表 '!$A190="","","&lt;/font&gt;&lt;/td&gt;&lt;td valign="&amp;F$2&amp;"top"&amp;F$2&amp;"&gt;&lt;font size="&amp;F$2&amp;"-1"&amp;F$2&amp;"&gt;")</f>
        <v>&lt;/font&gt;&lt;/td&gt;&lt;td valign="top"&gt;&lt;font size="-1"&gt;</v>
      </c>
      <c r="G190" s="156" t="str">
        <f>SUBSTITUTE('新羽地域の年表 '!E190,CHAR(10),"&lt;br&gt;")</f>
        <v>山下公園が開園</v>
      </c>
      <c r="H190" s="75" t="str">
        <f>IF('新羽地域の年表 '!$A190="","","&lt;/font&gt;&lt;/td&gt;&lt;td nowrap valign="&amp;H$2&amp;"top"&amp;H$2&amp;"&gt;&lt;font size="&amp;F$2&amp;"-1"&amp;F$2&amp;"&gt;")</f>
        <v>&lt;/font&gt;&lt;/td&gt;&lt;td nowrap valign="top"&gt;&lt;font size="-1"&gt;</v>
      </c>
      <c r="I190" s="156" t="str">
        <f>IF('新羽地域の年表 '!F190="","","横浜開港"&amp;SUBSTITUTE('新羽地域の年表 '!F190,CHAR(10),"&lt;br&gt;")&amp;"周年")</f>
        <v>横浜開港71周年</v>
      </c>
      <c r="J190" s="75" t="str">
        <f>IF('新羽地域の年表 '!$F190="","","&lt;br&gt;")</f>
        <v>&lt;br&gt;</v>
      </c>
      <c r="K190" s="156" t="str">
        <f>IF('新羽地域の年表 '!G190="","","横浜市政"&amp;SUBSTITUTE('新羽地域の年表 '!G190,CHAR(10),"&lt;br&gt;")&amp;"周年")</f>
        <v>横浜市政41周年</v>
      </c>
      <c r="L190" s="75" t="str">
        <f>IF('新羽地域の年表 '!$G190="","","&lt;br&gt;")</f>
        <v>&lt;br&gt;</v>
      </c>
      <c r="M190" s="156" t="str">
        <f>IF('新羽地域の年表 '!H190="","","港北区制"&amp;SUBSTITUTE('新羽地域の年表 '!H190,CHAR(10),"&lt;br&gt;")&amp;"周年")</f>
        <v/>
      </c>
      <c r="N190" s="75" t="str">
        <f>IF('新羽地域の年表 '!$H190="","","&lt;br&gt;")</f>
        <v/>
      </c>
      <c r="O190" s="156" t="str">
        <f>IF('新羽地域の年表 '!I190="","","新羽町連合町内会（"&amp;SUBSTITUTE('新羽地域の年表 '!I190,CHAR(10),"&lt;br&gt;")&amp;"周年）&lt;br&gt;　連合町内会長："&amp;SUBSTITUTE('新羽地域の年表 '!J190,CHAR(10),"&lt;br&gt;"))</f>
        <v/>
      </c>
      <c r="P190" s="75" t="str">
        <f>IF('新羽地域の年表 '!$J190="","","&lt;br&gt;")</f>
        <v/>
      </c>
      <c r="Q190" s="156" t="str">
        <f>IF('新羽地域の年表 '!K190="","","第"&amp;SUBSTITUTE('新羽地域の年表 '!K190,CHAR(10),"&lt;br&gt;")&amp;"回新羽地区健民祭&lt;br&gt;　実行委員長:"&amp;SUBSTITUTE('新羽地域の年表 '!L190,CHAR(10),"&lt;br&gt;"))</f>
        <v/>
      </c>
      <c r="R190" s="75" t="str">
        <f>IF('新羽地域の年表 '!$L190="","","&lt;br&gt;　優勝：")</f>
        <v/>
      </c>
      <c r="S190" s="156" t="str">
        <f>SUBSTITUTE('新羽地域の年表 '!M190,CHAR(10),"&lt;br&gt;")</f>
        <v/>
      </c>
      <c r="T190" s="75" t="str">
        <f>IF('新羽地域の年表 '!$M190="","","&lt;br&gt;")</f>
        <v/>
      </c>
      <c r="U190" s="156" t="str">
        <f>IF('新羽地域の年表 '!N190="","","第"&amp;SUBSTITUTE('新羽地域の年表 '!N190,CHAR(10),"&lt;br&gt;")&amp;"回新羽サマーフェスティバル&lt;br&gt;　実行委員長："&amp;SUBSTITUTE('新羽地域の年表 '!O190,CHAR(10),"&lt;br&gt;"))</f>
        <v/>
      </c>
      <c r="V190" s="75" t="str">
        <f>IF('新羽地域の年表 '!$O190="","","&lt;br&gt;")</f>
        <v/>
      </c>
      <c r="W190" s="156" t="str">
        <f>IF('新羽地域の年表 '!P190="","",SUBSTITUTE('新羽地域の年表 '!P190,CHAR(10),"&lt;br&gt;"))</f>
        <v/>
      </c>
      <c r="X190" s="75" t="str">
        <f>IF('新羽地域の年表 '!$A190="","","&lt;/font&gt;&lt;/td&gt;&lt;/tr&gt;")</f>
        <v>&lt;/font&gt;&lt;/td&gt;&lt;/tr&gt;</v>
      </c>
      <c r="Y190" s="156"/>
      <c r="AA190" s="158"/>
      <c r="AB190" s="75" t="str">
        <f t="shared" si="4"/>
        <v>&lt;tr&gt;&lt;td valign="top"&gt;1930年&lt;br&gt;&lt;font size="-1"&gt;昭和5年&lt;/font&gt;&lt;/td&gt;&lt;td valign="top"&gt;&lt;font size="-1"&gt;山下公園が開園&lt;/font&gt;&lt;/td&gt;&lt;td nowrap valign="top"&gt;&lt;font size="-1"&gt;横浜開港71周年&lt;br&gt;横浜市政41周年&lt;br&gt;&lt;/font&gt;&lt;/td&gt;&lt;/tr&gt;</v>
      </c>
    </row>
    <row r="191" spans="2:28" ht="27">
      <c r="B191" s="157"/>
      <c r="D191" s="75" t="str">
        <f>IF('新羽地域の年表 '!$A191="","","&lt;tr&gt;&lt;td valign="&amp;D$2&amp;"top"&amp;D$2&amp;"&gt;")</f>
        <v>&lt;tr&gt;&lt;td valign="top"&gt;</v>
      </c>
      <c r="E191" s="159" t="str">
        <f>IF('新羽地域の年表 '!A191="","",'新羽地域の年表 '!A191&amp;"年&lt;br&gt;&lt;font size="&amp;E$2&amp;"-1"&amp;E$2&amp;"&gt;"&amp;('新羽地域の年表 '!B191&amp;'新羽地域の年表 '!C191&amp;'新羽地域の年表 '!D191))</f>
        <v>1931年&lt;br&gt;&lt;font size="-1"&gt;昭和6年</v>
      </c>
      <c r="F191" s="75" t="str">
        <f>IF('新羽地域の年表 '!$A191="","","&lt;/font&gt;&lt;/td&gt;&lt;td valign="&amp;F$2&amp;"top"&amp;F$2&amp;"&gt;&lt;font size="&amp;F$2&amp;"-1"&amp;F$2&amp;"&gt;")</f>
        <v>&lt;/font&gt;&lt;/td&gt;&lt;td valign="top"&gt;&lt;font size="-1"&gt;</v>
      </c>
      <c r="G191" s="156" t="str">
        <f>SUBSTITUTE('新羽地域の年表 '!E191,CHAR(10),"&lt;br&gt;")</f>
        <v>横浜市中央卸売市場を開設&lt;br&gt;東京横浜電鉄、大倉山梅林を整備</v>
      </c>
      <c r="H191" s="75" t="str">
        <f>IF('新羽地域の年表 '!$A191="","","&lt;/font&gt;&lt;/td&gt;&lt;td nowrap valign="&amp;H$2&amp;"top"&amp;H$2&amp;"&gt;&lt;font size="&amp;F$2&amp;"-1"&amp;F$2&amp;"&gt;")</f>
        <v>&lt;/font&gt;&lt;/td&gt;&lt;td nowrap valign="top"&gt;&lt;font size="-1"&gt;</v>
      </c>
      <c r="I191" s="156" t="str">
        <f>IF('新羽地域の年表 '!F191="","","横浜開港"&amp;SUBSTITUTE('新羽地域の年表 '!F191,CHAR(10),"&lt;br&gt;")&amp;"周年")</f>
        <v>横浜開港72周年</v>
      </c>
      <c r="J191" s="75" t="str">
        <f>IF('新羽地域の年表 '!$F191="","","&lt;br&gt;")</f>
        <v>&lt;br&gt;</v>
      </c>
      <c r="K191" s="156" t="str">
        <f>IF('新羽地域の年表 '!G191="","","横浜市政"&amp;SUBSTITUTE('新羽地域の年表 '!G191,CHAR(10),"&lt;br&gt;")&amp;"周年")</f>
        <v>横浜市政42周年</v>
      </c>
      <c r="L191" s="75" t="str">
        <f>IF('新羽地域の年表 '!$G191="","","&lt;br&gt;")</f>
        <v>&lt;br&gt;</v>
      </c>
      <c r="M191" s="156" t="str">
        <f>IF('新羽地域の年表 '!H191="","","港北区制"&amp;SUBSTITUTE('新羽地域の年表 '!H191,CHAR(10),"&lt;br&gt;")&amp;"周年")</f>
        <v/>
      </c>
      <c r="N191" s="75" t="str">
        <f>IF('新羽地域の年表 '!$H191="","","&lt;br&gt;")</f>
        <v/>
      </c>
      <c r="O191" s="156" t="str">
        <f>IF('新羽地域の年表 '!I191="","","新羽町連合町内会（"&amp;SUBSTITUTE('新羽地域の年表 '!I191,CHAR(10),"&lt;br&gt;")&amp;"周年）&lt;br&gt;　連合町内会長："&amp;SUBSTITUTE('新羽地域の年表 '!J191,CHAR(10),"&lt;br&gt;"))</f>
        <v/>
      </c>
      <c r="P191" s="75" t="str">
        <f>IF('新羽地域の年表 '!$J191="","","&lt;br&gt;")</f>
        <v/>
      </c>
      <c r="Q191" s="156" t="str">
        <f>IF('新羽地域の年表 '!K191="","","第"&amp;SUBSTITUTE('新羽地域の年表 '!K191,CHAR(10),"&lt;br&gt;")&amp;"回新羽地区健民祭&lt;br&gt;　実行委員長:"&amp;SUBSTITUTE('新羽地域の年表 '!L191,CHAR(10),"&lt;br&gt;"))</f>
        <v/>
      </c>
      <c r="R191" s="75" t="str">
        <f>IF('新羽地域の年表 '!$L191="","","&lt;br&gt;　優勝：")</f>
        <v/>
      </c>
      <c r="S191" s="156" t="str">
        <f>SUBSTITUTE('新羽地域の年表 '!M191,CHAR(10),"&lt;br&gt;")</f>
        <v/>
      </c>
      <c r="T191" s="75" t="str">
        <f>IF('新羽地域の年表 '!$M191="","","&lt;br&gt;")</f>
        <v/>
      </c>
      <c r="U191" s="156" t="str">
        <f>IF('新羽地域の年表 '!N191="","","第"&amp;SUBSTITUTE('新羽地域の年表 '!N191,CHAR(10),"&lt;br&gt;")&amp;"回新羽サマーフェスティバル&lt;br&gt;　実行委員長："&amp;SUBSTITUTE('新羽地域の年表 '!O191,CHAR(10),"&lt;br&gt;"))</f>
        <v/>
      </c>
      <c r="V191" s="75" t="str">
        <f>IF('新羽地域の年表 '!$O191="","","&lt;br&gt;")</f>
        <v/>
      </c>
      <c r="W191" s="156" t="str">
        <f>IF('新羽地域の年表 '!P191="","",SUBSTITUTE('新羽地域の年表 '!P191,CHAR(10),"&lt;br&gt;"))</f>
        <v/>
      </c>
      <c r="X191" s="75" t="str">
        <f>IF('新羽地域の年表 '!$A191="","","&lt;/font&gt;&lt;/td&gt;&lt;/tr&gt;")</f>
        <v>&lt;/font&gt;&lt;/td&gt;&lt;/tr&gt;</v>
      </c>
      <c r="Y191" s="156"/>
      <c r="AA191" s="158"/>
      <c r="AB191" s="75" t="str">
        <f t="shared" si="4"/>
        <v>&lt;tr&gt;&lt;td valign="top"&gt;1931年&lt;br&gt;&lt;font size="-1"&gt;昭和6年&lt;/font&gt;&lt;/td&gt;&lt;td valign="top"&gt;&lt;font size="-1"&gt;横浜市中央卸売市場を開設&lt;br&gt;東京横浜電鉄、大倉山梅林を整備&lt;/font&gt;&lt;/td&gt;&lt;td nowrap valign="top"&gt;&lt;font size="-1"&gt;横浜開港72周年&lt;br&gt;横浜市政42周年&lt;br&gt;&lt;/font&gt;&lt;/td&gt;&lt;/tr&gt;</v>
      </c>
    </row>
    <row r="192" spans="2:28" ht="27">
      <c r="B192" s="157"/>
      <c r="D192" s="75" t="str">
        <f>IF('新羽地域の年表 '!$A192="","","&lt;tr&gt;&lt;td valign="&amp;D$2&amp;"top"&amp;D$2&amp;"&gt;")</f>
        <v>&lt;tr&gt;&lt;td valign="top"&gt;</v>
      </c>
      <c r="E192" s="159" t="str">
        <f>IF('新羽地域の年表 '!A192="","",'新羽地域の年表 '!A192&amp;"年&lt;br&gt;&lt;font size="&amp;E$2&amp;"-1"&amp;E$2&amp;"&gt;"&amp;('新羽地域の年表 '!B192&amp;'新羽地域の年表 '!C192&amp;'新羽地域の年表 '!D192))</f>
        <v>1932年&lt;br&gt;&lt;font size="-1"&gt;昭和7年</v>
      </c>
      <c r="F192" s="75" t="str">
        <f>IF('新羽地域の年表 '!$A192="","","&lt;/font&gt;&lt;/td&gt;&lt;td valign="&amp;F$2&amp;"top"&amp;F$2&amp;"&gt;&lt;font size="&amp;F$2&amp;"-1"&amp;F$2&amp;"&gt;")</f>
        <v>&lt;/font&gt;&lt;/td&gt;&lt;td valign="top"&gt;&lt;font size="-1"&gt;</v>
      </c>
      <c r="G192" s="156" t="str">
        <f>SUBSTITUTE('新羽地域の年表 '!E192,CHAR(10),"&lt;br&gt;")</f>
        <v>渋谷～桜木町間の東横線全線開通&lt;br&gt;大倉山精神文化研究所建設</v>
      </c>
      <c r="H192" s="75" t="str">
        <f>IF('新羽地域の年表 '!$A192="","","&lt;/font&gt;&lt;/td&gt;&lt;td nowrap valign="&amp;H$2&amp;"top"&amp;H$2&amp;"&gt;&lt;font size="&amp;F$2&amp;"-1"&amp;F$2&amp;"&gt;")</f>
        <v>&lt;/font&gt;&lt;/td&gt;&lt;td nowrap valign="top"&gt;&lt;font size="-1"&gt;</v>
      </c>
      <c r="I192" s="156" t="str">
        <f>IF('新羽地域の年表 '!F192="","","横浜開港"&amp;SUBSTITUTE('新羽地域の年表 '!F192,CHAR(10),"&lt;br&gt;")&amp;"周年")</f>
        <v>横浜開港73周年</v>
      </c>
      <c r="J192" s="75" t="str">
        <f>IF('新羽地域の年表 '!$F192="","","&lt;br&gt;")</f>
        <v>&lt;br&gt;</v>
      </c>
      <c r="K192" s="156" t="str">
        <f>IF('新羽地域の年表 '!G192="","","横浜市政"&amp;SUBSTITUTE('新羽地域の年表 '!G192,CHAR(10),"&lt;br&gt;")&amp;"周年")</f>
        <v>横浜市政43周年</v>
      </c>
      <c r="L192" s="75" t="str">
        <f>IF('新羽地域の年表 '!$G192="","","&lt;br&gt;")</f>
        <v>&lt;br&gt;</v>
      </c>
      <c r="M192" s="156" t="str">
        <f>IF('新羽地域の年表 '!H192="","","港北区制"&amp;SUBSTITUTE('新羽地域の年表 '!H192,CHAR(10),"&lt;br&gt;")&amp;"周年")</f>
        <v/>
      </c>
      <c r="N192" s="75" t="str">
        <f>IF('新羽地域の年表 '!$H192="","","&lt;br&gt;")</f>
        <v/>
      </c>
      <c r="O192" s="156" t="str">
        <f>IF('新羽地域の年表 '!I192="","","新羽町連合町内会（"&amp;SUBSTITUTE('新羽地域の年表 '!I192,CHAR(10),"&lt;br&gt;")&amp;"周年）&lt;br&gt;　連合町内会長："&amp;SUBSTITUTE('新羽地域の年表 '!J192,CHAR(10),"&lt;br&gt;"))</f>
        <v/>
      </c>
      <c r="P192" s="75" t="str">
        <f>IF('新羽地域の年表 '!$J192="","","&lt;br&gt;")</f>
        <v/>
      </c>
      <c r="Q192" s="156" t="str">
        <f>IF('新羽地域の年表 '!K192="","","第"&amp;SUBSTITUTE('新羽地域の年表 '!K192,CHAR(10),"&lt;br&gt;")&amp;"回新羽地区健民祭&lt;br&gt;　実行委員長:"&amp;SUBSTITUTE('新羽地域の年表 '!L192,CHAR(10),"&lt;br&gt;"))</f>
        <v/>
      </c>
      <c r="R192" s="75" t="str">
        <f>IF('新羽地域の年表 '!$L192="","","&lt;br&gt;　優勝：")</f>
        <v/>
      </c>
      <c r="S192" s="156" t="str">
        <f>SUBSTITUTE('新羽地域の年表 '!M192,CHAR(10),"&lt;br&gt;")</f>
        <v/>
      </c>
      <c r="T192" s="75" t="str">
        <f>IF('新羽地域の年表 '!$M192="","","&lt;br&gt;")</f>
        <v/>
      </c>
      <c r="U192" s="156" t="str">
        <f>IF('新羽地域の年表 '!N192="","","第"&amp;SUBSTITUTE('新羽地域の年表 '!N192,CHAR(10),"&lt;br&gt;")&amp;"回新羽サマーフェスティバル&lt;br&gt;　実行委員長："&amp;SUBSTITUTE('新羽地域の年表 '!O192,CHAR(10),"&lt;br&gt;"))</f>
        <v/>
      </c>
      <c r="V192" s="75" t="str">
        <f>IF('新羽地域の年表 '!$O192="","","&lt;br&gt;")</f>
        <v/>
      </c>
      <c r="W192" s="156" t="str">
        <f>IF('新羽地域の年表 '!P192="","",SUBSTITUTE('新羽地域の年表 '!P192,CHAR(10),"&lt;br&gt;"))</f>
        <v/>
      </c>
      <c r="X192" s="75" t="str">
        <f>IF('新羽地域の年表 '!$A192="","","&lt;/font&gt;&lt;/td&gt;&lt;/tr&gt;")</f>
        <v>&lt;/font&gt;&lt;/td&gt;&lt;/tr&gt;</v>
      </c>
      <c r="Y192" s="156"/>
      <c r="AA192" s="158"/>
      <c r="AB192" s="75" t="str">
        <f t="shared" si="4"/>
        <v>&lt;tr&gt;&lt;td valign="top"&gt;1932年&lt;br&gt;&lt;font size="-1"&gt;昭和7年&lt;/font&gt;&lt;/td&gt;&lt;td valign="top"&gt;&lt;font size="-1"&gt;渋谷～桜木町間の東横線全線開通&lt;br&gt;大倉山精神文化研究所建設&lt;/font&gt;&lt;/td&gt;&lt;td nowrap valign="top"&gt;&lt;font size="-1"&gt;横浜開港73周年&lt;br&gt;横浜市政43周年&lt;br&gt;&lt;/font&gt;&lt;/td&gt;&lt;/tr&gt;</v>
      </c>
    </row>
    <row r="193" spans="2:28" ht="27">
      <c r="B193" s="157"/>
      <c r="D193" s="75" t="str">
        <f>IF('新羽地域の年表 '!$A193="","","&lt;tr&gt;&lt;td valign="&amp;D$2&amp;"top"&amp;D$2&amp;"&gt;")</f>
        <v>&lt;tr&gt;&lt;td valign="top"&gt;</v>
      </c>
      <c r="E193" s="159" t="str">
        <f>IF('新羽地域の年表 '!A193="","",'新羽地域の年表 '!A193&amp;"年&lt;br&gt;&lt;font size="&amp;E$2&amp;"-1"&amp;E$2&amp;"&gt;"&amp;('新羽地域の年表 '!B193&amp;'新羽地域の年表 '!C193&amp;'新羽地域の年表 '!D193))</f>
        <v>1933年&lt;br&gt;&lt;font size="-1"&gt;昭和8年</v>
      </c>
      <c r="F193" s="75" t="str">
        <f>IF('新羽地域の年表 '!$A193="","","&lt;/font&gt;&lt;/td&gt;&lt;td valign="&amp;F$2&amp;"top"&amp;F$2&amp;"&gt;&lt;font size="&amp;F$2&amp;"-1"&amp;F$2&amp;"&gt;")</f>
        <v>&lt;/font&gt;&lt;/td&gt;&lt;td valign="top"&gt;&lt;font size="-1"&gt;</v>
      </c>
      <c r="G193" s="156" t="str">
        <f>SUBSTITUTE('新羽地域の年表 '!E193,CHAR(10),"&lt;br&gt;")</f>
        <v>3月　横浜の山下町消防署に救急車を初めて配備(東京では12月に日赤に配置)</v>
      </c>
      <c r="H193" s="75" t="str">
        <f>IF('新羽地域の年表 '!$A193="","","&lt;/font&gt;&lt;/td&gt;&lt;td nowrap valign="&amp;H$2&amp;"top"&amp;H$2&amp;"&gt;&lt;font size="&amp;F$2&amp;"-1"&amp;F$2&amp;"&gt;")</f>
        <v>&lt;/font&gt;&lt;/td&gt;&lt;td nowrap valign="top"&gt;&lt;font size="-1"&gt;</v>
      </c>
      <c r="I193" s="156" t="str">
        <f>IF('新羽地域の年表 '!F193="","","横浜開港"&amp;SUBSTITUTE('新羽地域の年表 '!F193,CHAR(10),"&lt;br&gt;")&amp;"周年")</f>
        <v>横浜開港74周年</v>
      </c>
      <c r="J193" s="75" t="str">
        <f>IF('新羽地域の年表 '!$F193="","","&lt;br&gt;")</f>
        <v>&lt;br&gt;</v>
      </c>
      <c r="K193" s="156" t="str">
        <f>IF('新羽地域の年表 '!G193="","","横浜市政"&amp;SUBSTITUTE('新羽地域の年表 '!G193,CHAR(10),"&lt;br&gt;")&amp;"周年")</f>
        <v>横浜市政44周年</v>
      </c>
      <c r="L193" s="75" t="str">
        <f>IF('新羽地域の年表 '!$G193="","","&lt;br&gt;")</f>
        <v>&lt;br&gt;</v>
      </c>
      <c r="M193" s="156" t="str">
        <f>IF('新羽地域の年表 '!H193="","","港北区制"&amp;SUBSTITUTE('新羽地域の年表 '!H193,CHAR(10),"&lt;br&gt;")&amp;"周年")</f>
        <v/>
      </c>
      <c r="N193" s="75" t="str">
        <f>IF('新羽地域の年表 '!$H193="","","&lt;br&gt;")</f>
        <v/>
      </c>
      <c r="O193" s="156" t="str">
        <f>IF('新羽地域の年表 '!I193="","","新羽町連合町内会（"&amp;SUBSTITUTE('新羽地域の年表 '!I193,CHAR(10),"&lt;br&gt;")&amp;"周年）&lt;br&gt;　連合町内会長："&amp;SUBSTITUTE('新羽地域の年表 '!J193,CHAR(10),"&lt;br&gt;"))</f>
        <v/>
      </c>
      <c r="P193" s="75" t="str">
        <f>IF('新羽地域の年表 '!$J193="","","&lt;br&gt;")</f>
        <v/>
      </c>
      <c r="Q193" s="156" t="str">
        <f>IF('新羽地域の年表 '!K193="","","第"&amp;SUBSTITUTE('新羽地域の年表 '!K193,CHAR(10),"&lt;br&gt;")&amp;"回新羽地区健民祭&lt;br&gt;　実行委員長:"&amp;SUBSTITUTE('新羽地域の年表 '!L193,CHAR(10),"&lt;br&gt;"))</f>
        <v/>
      </c>
      <c r="R193" s="75" t="str">
        <f>IF('新羽地域の年表 '!$L193="","","&lt;br&gt;　優勝：")</f>
        <v/>
      </c>
      <c r="S193" s="156" t="str">
        <f>SUBSTITUTE('新羽地域の年表 '!M193,CHAR(10),"&lt;br&gt;")</f>
        <v/>
      </c>
      <c r="T193" s="75" t="str">
        <f>IF('新羽地域の年表 '!$M193="","","&lt;br&gt;")</f>
        <v/>
      </c>
      <c r="U193" s="156" t="str">
        <f>IF('新羽地域の年表 '!N193="","","第"&amp;SUBSTITUTE('新羽地域の年表 '!N193,CHAR(10),"&lt;br&gt;")&amp;"回新羽サマーフェスティバル&lt;br&gt;　実行委員長："&amp;SUBSTITUTE('新羽地域の年表 '!O193,CHAR(10),"&lt;br&gt;"))</f>
        <v/>
      </c>
      <c r="V193" s="75" t="str">
        <f>IF('新羽地域の年表 '!$O193="","","&lt;br&gt;")</f>
        <v/>
      </c>
      <c r="W193" s="156" t="str">
        <f>IF('新羽地域の年表 '!P193="","",SUBSTITUTE('新羽地域の年表 '!P193,CHAR(10),"&lt;br&gt;"))</f>
        <v/>
      </c>
      <c r="X193" s="75" t="str">
        <f>IF('新羽地域の年表 '!$A193="","","&lt;/font&gt;&lt;/td&gt;&lt;/tr&gt;")</f>
        <v>&lt;/font&gt;&lt;/td&gt;&lt;/tr&gt;</v>
      </c>
      <c r="Y193" s="156"/>
      <c r="AA193" s="158"/>
      <c r="AB193" s="75" t="str">
        <f t="shared" si="4"/>
        <v>&lt;tr&gt;&lt;td valign="top"&gt;1933年&lt;br&gt;&lt;font size="-1"&gt;昭和8年&lt;/font&gt;&lt;/td&gt;&lt;td valign="top"&gt;&lt;font size="-1"&gt;3月　横浜の山下町消防署に救急車を初めて配備(東京では12月に日赤に配置)&lt;/font&gt;&lt;/td&gt;&lt;td nowrap valign="top"&gt;&lt;font size="-1"&gt;横浜開港74周年&lt;br&gt;横浜市政44周年&lt;br&gt;&lt;/font&gt;&lt;/td&gt;&lt;/tr&gt;</v>
      </c>
    </row>
    <row r="194" spans="2:28" ht="40.5">
      <c r="B194" s="157"/>
      <c r="D194" s="75" t="str">
        <f>IF('新羽地域の年表 '!$A194="","","&lt;tr&gt;&lt;td valign="&amp;D$2&amp;"top"&amp;D$2&amp;"&gt;")</f>
        <v>&lt;tr&gt;&lt;td valign="top"&gt;</v>
      </c>
      <c r="E194" s="159" t="str">
        <f>IF('新羽地域の年表 '!A194="","",'新羽地域の年表 '!A194&amp;"年&lt;br&gt;&lt;font size="&amp;E$2&amp;"-1"&amp;E$2&amp;"&gt;"&amp;('新羽地域の年表 '!B194&amp;'新羽地域の年表 '!C194&amp;'新羽地域の年表 '!D194))</f>
        <v>1934年&lt;br&gt;&lt;font size="-1"&gt;昭和9年</v>
      </c>
      <c r="F194" s="75" t="str">
        <f>IF('新羽地域の年表 '!$A194="","","&lt;/font&gt;&lt;/td&gt;&lt;td valign="&amp;F$2&amp;"top"&amp;F$2&amp;"&gt;&lt;font size="&amp;F$2&amp;"-1"&amp;F$2&amp;"&gt;")</f>
        <v>&lt;/font&gt;&lt;/td&gt;&lt;td valign="top"&gt;&lt;font size="-1"&gt;</v>
      </c>
      <c r="G194" s="156" t="str">
        <f>SUBSTITUTE('新羽地域の年表 '!E194,CHAR(10),"&lt;br&gt;")</f>
        <v>慶應義塾大学予科、日吉に移転&lt;br&gt;4月 横浜税関新庁舎(クイーンの塔)竣工&lt;br&gt;5月 警友病院竣工（山下町）</v>
      </c>
      <c r="H194" s="75" t="str">
        <f>IF('新羽地域の年表 '!$A194="","","&lt;/font&gt;&lt;/td&gt;&lt;td nowrap valign="&amp;H$2&amp;"top"&amp;H$2&amp;"&gt;&lt;font size="&amp;F$2&amp;"-1"&amp;F$2&amp;"&gt;")</f>
        <v>&lt;/font&gt;&lt;/td&gt;&lt;td nowrap valign="top"&gt;&lt;font size="-1"&gt;</v>
      </c>
      <c r="I194" s="156" t="str">
        <f>IF('新羽地域の年表 '!F194="","","横浜開港"&amp;SUBSTITUTE('新羽地域の年表 '!F194,CHAR(10),"&lt;br&gt;")&amp;"周年")</f>
        <v>横浜開港75周年</v>
      </c>
      <c r="J194" s="75" t="str">
        <f>IF('新羽地域の年表 '!$F194="","","&lt;br&gt;")</f>
        <v>&lt;br&gt;</v>
      </c>
      <c r="K194" s="156" t="str">
        <f>IF('新羽地域の年表 '!G194="","","横浜市政"&amp;SUBSTITUTE('新羽地域の年表 '!G194,CHAR(10),"&lt;br&gt;")&amp;"周年")</f>
        <v>横浜市政45周年</v>
      </c>
      <c r="L194" s="75" t="str">
        <f>IF('新羽地域の年表 '!$G194="","","&lt;br&gt;")</f>
        <v>&lt;br&gt;</v>
      </c>
      <c r="M194" s="156" t="str">
        <f>IF('新羽地域の年表 '!H194="","","港北区制"&amp;SUBSTITUTE('新羽地域の年表 '!H194,CHAR(10),"&lt;br&gt;")&amp;"周年")</f>
        <v/>
      </c>
      <c r="N194" s="75" t="str">
        <f>IF('新羽地域の年表 '!$H194="","","&lt;br&gt;")</f>
        <v/>
      </c>
      <c r="O194" s="156" t="str">
        <f>IF('新羽地域の年表 '!I194="","","新羽町連合町内会（"&amp;SUBSTITUTE('新羽地域の年表 '!I194,CHAR(10),"&lt;br&gt;")&amp;"周年）&lt;br&gt;　連合町内会長："&amp;SUBSTITUTE('新羽地域の年表 '!J194,CHAR(10),"&lt;br&gt;"))</f>
        <v/>
      </c>
      <c r="P194" s="75" t="str">
        <f>IF('新羽地域の年表 '!$J194="","","&lt;br&gt;")</f>
        <v/>
      </c>
      <c r="Q194" s="156" t="str">
        <f>IF('新羽地域の年表 '!K194="","","第"&amp;SUBSTITUTE('新羽地域の年表 '!K194,CHAR(10),"&lt;br&gt;")&amp;"回新羽地区健民祭&lt;br&gt;　実行委員長:"&amp;SUBSTITUTE('新羽地域の年表 '!L194,CHAR(10),"&lt;br&gt;"))</f>
        <v/>
      </c>
      <c r="R194" s="75" t="str">
        <f>IF('新羽地域の年表 '!$L194="","","&lt;br&gt;　優勝：")</f>
        <v/>
      </c>
      <c r="S194" s="156" t="str">
        <f>SUBSTITUTE('新羽地域の年表 '!M194,CHAR(10),"&lt;br&gt;")</f>
        <v/>
      </c>
      <c r="T194" s="75" t="str">
        <f>IF('新羽地域の年表 '!$M194="","","&lt;br&gt;")</f>
        <v/>
      </c>
      <c r="U194" s="156" t="str">
        <f>IF('新羽地域の年表 '!N194="","","第"&amp;SUBSTITUTE('新羽地域の年表 '!N194,CHAR(10),"&lt;br&gt;")&amp;"回新羽サマーフェスティバル&lt;br&gt;　実行委員長："&amp;SUBSTITUTE('新羽地域の年表 '!O194,CHAR(10),"&lt;br&gt;"))</f>
        <v/>
      </c>
      <c r="V194" s="75" t="str">
        <f>IF('新羽地域の年表 '!$O194="","","&lt;br&gt;")</f>
        <v/>
      </c>
      <c r="W194" s="156" t="str">
        <f>IF('新羽地域の年表 '!P194="","",SUBSTITUTE('新羽地域の年表 '!P194,CHAR(10),"&lt;br&gt;"))</f>
        <v/>
      </c>
      <c r="X194" s="75" t="str">
        <f>IF('新羽地域の年表 '!$A194="","","&lt;/font&gt;&lt;/td&gt;&lt;/tr&gt;")</f>
        <v>&lt;/font&gt;&lt;/td&gt;&lt;/tr&gt;</v>
      </c>
      <c r="Y194" s="156"/>
      <c r="AA194" s="158"/>
      <c r="AB194" s="75" t="str">
        <f t="shared" si="4"/>
        <v>&lt;tr&gt;&lt;td valign="top"&gt;1934年&lt;br&gt;&lt;font size="-1"&gt;昭和9年&lt;/font&gt;&lt;/td&gt;&lt;td valign="top"&gt;&lt;font size="-1"&gt;慶應義塾大学予科、日吉に移転&lt;br&gt;4月 横浜税関新庁舎(クイーンの塔)竣工&lt;br&gt;5月 警友病院竣工（山下町）&lt;/font&gt;&lt;/td&gt;&lt;td nowrap valign="top"&gt;&lt;font size="-1"&gt;横浜開港75周年&lt;br&gt;横浜市政45周年&lt;br&gt;&lt;/font&gt;&lt;/td&gt;&lt;/tr&gt;</v>
      </c>
    </row>
    <row r="195" spans="2:28">
      <c r="B195" s="157"/>
      <c r="D195" s="75" t="str">
        <f>IF('新羽地域の年表 '!$A195="","","&lt;tr&gt;&lt;td valign="&amp;D$2&amp;"top"&amp;D$2&amp;"&gt;")</f>
        <v>&lt;tr&gt;&lt;td valign="top"&gt;</v>
      </c>
      <c r="E195" s="159" t="str">
        <f>IF('新羽地域の年表 '!A195="","",'新羽地域の年表 '!A195&amp;"年&lt;br&gt;&lt;font size="&amp;E$2&amp;"-1"&amp;E$2&amp;"&gt;"&amp;('新羽地域の年表 '!B195&amp;'新羽地域の年表 '!C195&amp;'新羽地域の年表 '!D195))</f>
        <v>1935年&lt;br&gt;&lt;font size="-1"&gt;昭和10年</v>
      </c>
      <c r="F195" s="75" t="str">
        <f>IF('新羽地域の年表 '!$A195="","","&lt;/font&gt;&lt;/td&gt;&lt;td valign="&amp;F$2&amp;"top"&amp;F$2&amp;"&gt;&lt;font size="&amp;F$2&amp;"-1"&amp;F$2&amp;"&gt;")</f>
        <v>&lt;/font&gt;&lt;/td&gt;&lt;td valign="top"&gt;&lt;font size="-1"&gt;</v>
      </c>
      <c r="G195" s="156" t="str">
        <f>SUBSTITUTE('新羽地域の年表 '!E195,CHAR(10),"&lt;br&gt;")</f>
        <v>復興記念横浜大博覧会が開催</v>
      </c>
      <c r="H195" s="75" t="str">
        <f>IF('新羽地域の年表 '!$A195="","","&lt;/font&gt;&lt;/td&gt;&lt;td nowrap valign="&amp;H$2&amp;"top"&amp;H$2&amp;"&gt;&lt;font size="&amp;F$2&amp;"-1"&amp;F$2&amp;"&gt;")</f>
        <v>&lt;/font&gt;&lt;/td&gt;&lt;td nowrap valign="top"&gt;&lt;font size="-1"&gt;</v>
      </c>
      <c r="I195" s="156" t="str">
        <f>IF('新羽地域の年表 '!F195="","","横浜開港"&amp;SUBSTITUTE('新羽地域の年表 '!F195,CHAR(10),"&lt;br&gt;")&amp;"周年")</f>
        <v>横浜開港76周年</v>
      </c>
      <c r="J195" s="75" t="str">
        <f>IF('新羽地域の年表 '!$F195="","","&lt;br&gt;")</f>
        <v>&lt;br&gt;</v>
      </c>
      <c r="K195" s="156" t="str">
        <f>IF('新羽地域の年表 '!G195="","","横浜市政"&amp;SUBSTITUTE('新羽地域の年表 '!G195,CHAR(10),"&lt;br&gt;")&amp;"周年")</f>
        <v>横浜市政46周年</v>
      </c>
      <c r="L195" s="75" t="str">
        <f>IF('新羽地域の年表 '!$G195="","","&lt;br&gt;")</f>
        <v>&lt;br&gt;</v>
      </c>
      <c r="M195" s="156" t="str">
        <f>IF('新羽地域の年表 '!H195="","","港北区制"&amp;SUBSTITUTE('新羽地域の年表 '!H195,CHAR(10),"&lt;br&gt;")&amp;"周年")</f>
        <v/>
      </c>
      <c r="N195" s="75" t="str">
        <f>IF('新羽地域の年表 '!$H195="","","&lt;br&gt;")</f>
        <v/>
      </c>
      <c r="O195" s="156" t="str">
        <f>IF('新羽地域の年表 '!I195="","","新羽町連合町内会（"&amp;SUBSTITUTE('新羽地域の年表 '!I195,CHAR(10),"&lt;br&gt;")&amp;"周年）&lt;br&gt;　連合町内会長："&amp;SUBSTITUTE('新羽地域の年表 '!J195,CHAR(10),"&lt;br&gt;"))</f>
        <v/>
      </c>
      <c r="P195" s="75" t="str">
        <f>IF('新羽地域の年表 '!$J195="","","&lt;br&gt;")</f>
        <v/>
      </c>
      <c r="Q195" s="156" t="str">
        <f>IF('新羽地域の年表 '!K195="","","第"&amp;SUBSTITUTE('新羽地域の年表 '!K195,CHAR(10),"&lt;br&gt;")&amp;"回新羽地区健民祭&lt;br&gt;　実行委員長:"&amp;SUBSTITUTE('新羽地域の年表 '!L195,CHAR(10),"&lt;br&gt;"))</f>
        <v/>
      </c>
      <c r="R195" s="75" t="str">
        <f>IF('新羽地域の年表 '!$L195="","","&lt;br&gt;　優勝：")</f>
        <v/>
      </c>
      <c r="S195" s="156" t="str">
        <f>SUBSTITUTE('新羽地域の年表 '!M195,CHAR(10),"&lt;br&gt;")</f>
        <v/>
      </c>
      <c r="T195" s="75" t="str">
        <f>IF('新羽地域の年表 '!$M195="","","&lt;br&gt;")</f>
        <v/>
      </c>
      <c r="U195" s="156" t="str">
        <f>IF('新羽地域の年表 '!N195="","","第"&amp;SUBSTITUTE('新羽地域の年表 '!N195,CHAR(10),"&lt;br&gt;")&amp;"回新羽サマーフェスティバル&lt;br&gt;　実行委員長："&amp;SUBSTITUTE('新羽地域の年表 '!O195,CHAR(10),"&lt;br&gt;"))</f>
        <v/>
      </c>
      <c r="V195" s="75" t="str">
        <f>IF('新羽地域の年表 '!$O195="","","&lt;br&gt;")</f>
        <v/>
      </c>
      <c r="W195" s="156" t="str">
        <f>IF('新羽地域の年表 '!P195="","",SUBSTITUTE('新羽地域の年表 '!P195,CHAR(10),"&lt;br&gt;"))</f>
        <v/>
      </c>
      <c r="X195" s="75" t="str">
        <f>IF('新羽地域の年表 '!$A195="","","&lt;/font&gt;&lt;/td&gt;&lt;/tr&gt;")</f>
        <v>&lt;/font&gt;&lt;/td&gt;&lt;/tr&gt;</v>
      </c>
      <c r="Y195" s="156"/>
      <c r="AA195" s="158"/>
      <c r="AB195" s="75" t="str">
        <f t="shared" si="4"/>
        <v>&lt;tr&gt;&lt;td valign="top"&gt;1935年&lt;br&gt;&lt;font size="-1"&gt;昭和10年&lt;/font&gt;&lt;/td&gt;&lt;td valign="top"&gt;&lt;font size="-1"&gt;復興記念横浜大博覧会が開催&lt;/font&gt;&lt;/td&gt;&lt;td nowrap valign="top"&gt;&lt;font size="-1"&gt;横浜開港76周年&lt;br&gt;横浜市政46周年&lt;br&gt;&lt;/font&gt;&lt;/td&gt;&lt;/tr&gt;</v>
      </c>
    </row>
    <row r="196" spans="2:28" ht="40.5">
      <c r="B196" s="157"/>
      <c r="D196" s="75" t="str">
        <f>IF('新羽地域の年表 '!$A196="","","&lt;tr&gt;&lt;td valign="&amp;D$2&amp;"top"&amp;D$2&amp;"&gt;")</f>
        <v>&lt;tr&gt;&lt;td valign="top"&gt;</v>
      </c>
      <c r="E196" s="159" t="str">
        <f>IF('新羽地域の年表 '!A196="","",'新羽地域の年表 '!A196&amp;"年&lt;br&gt;&lt;font size="&amp;E$2&amp;"-1"&amp;E$2&amp;"&gt;"&amp;('新羽地域の年表 '!B196&amp;'新羽地域の年表 '!C196&amp;'新羽地域の年表 '!D196))</f>
        <v>1936年&lt;br&gt;&lt;font size="-1"&gt;昭和11年</v>
      </c>
      <c r="F196" s="75" t="str">
        <f>IF('新羽地域の年表 '!$A196="","","&lt;/font&gt;&lt;/td&gt;&lt;td valign="&amp;F$2&amp;"top"&amp;F$2&amp;"&gt;&lt;font size="&amp;F$2&amp;"-1"&amp;F$2&amp;"&gt;")</f>
        <v>&lt;/font&gt;&lt;/td&gt;&lt;td valign="top"&gt;&lt;font size="-1"&gt;</v>
      </c>
      <c r="G196" s="156" t="str">
        <f>SUBSTITUTE('新羽地域の年表 '!E196,CHAR(10),"&lt;br&gt;")</f>
        <v>11月13日方面委員令制定･公布（方面委員制度が全国統一の制度となる）&lt;br&gt;第４次市域拡張（人口738,400人・面積168．02km2）</v>
      </c>
      <c r="H196" s="75" t="str">
        <f>IF('新羽地域の年表 '!$A196="","","&lt;/font&gt;&lt;/td&gt;&lt;td nowrap valign="&amp;H$2&amp;"top"&amp;H$2&amp;"&gt;&lt;font size="&amp;F$2&amp;"-1"&amp;F$2&amp;"&gt;")</f>
        <v>&lt;/font&gt;&lt;/td&gt;&lt;td nowrap valign="top"&gt;&lt;font size="-1"&gt;</v>
      </c>
      <c r="I196" s="156" t="str">
        <f>IF('新羽地域の年表 '!F196="","","横浜開港"&amp;SUBSTITUTE('新羽地域の年表 '!F196,CHAR(10),"&lt;br&gt;")&amp;"周年")</f>
        <v>横浜開港77周年</v>
      </c>
      <c r="J196" s="75" t="str">
        <f>IF('新羽地域の年表 '!$F196="","","&lt;br&gt;")</f>
        <v>&lt;br&gt;</v>
      </c>
      <c r="K196" s="156" t="str">
        <f>IF('新羽地域の年表 '!G196="","","横浜市政"&amp;SUBSTITUTE('新羽地域の年表 '!G196,CHAR(10),"&lt;br&gt;")&amp;"周年")</f>
        <v>横浜市政47周年</v>
      </c>
      <c r="L196" s="75" t="str">
        <f>IF('新羽地域の年表 '!$G196="","","&lt;br&gt;")</f>
        <v>&lt;br&gt;</v>
      </c>
      <c r="M196" s="156" t="str">
        <f>IF('新羽地域の年表 '!H196="","","港北区制"&amp;SUBSTITUTE('新羽地域の年表 '!H196,CHAR(10),"&lt;br&gt;")&amp;"周年")</f>
        <v/>
      </c>
      <c r="N196" s="75" t="str">
        <f>IF('新羽地域の年表 '!$H196="","","&lt;br&gt;")</f>
        <v/>
      </c>
      <c r="O196" s="156" t="str">
        <f>IF('新羽地域の年表 '!I196="","","新羽町連合町内会（"&amp;SUBSTITUTE('新羽地域の年表 '!I196,CHAR(10),"&lt;br&gt;")&amp;"周年）&lt;br&gt;　連合町内会長："&amp;SUBSTITUTE('新羽地域の年表 '!J196,CHAR(10),"&lt;br&gt;"))</f>
        <v/>
      </c>
      <c r="P196" s="75" t="str">
        <f>IF('新羽地域の年表 '!$J196="","","&lt;br&gt;")</f>
        <v/>
      </c>
      <c r="Q196" s="156" t="str">
        <f>IF('新羽地域の年表 '!K196="","","第"&amp;SUBSTITUTE('新羽地域の年表 '!K196,CHAR(10),"&lt;br&gt;")&amp;"回新羽地区健民祭&lt;br&gt;　実行委員長:"&amp;SUBSTITUTE('新羽地域の年表 '!L196,CHAR(10),"&lt;br&gt;"))</f>
        <v/>
      </c>
      <c r="R196" s="75" t="str">
        <f>IF('新羽地域の年表 '!$L196="","","&lt;br&gt;　優勝：")</f>
        <v/>
      </c>
      <c r="S196" s="156" t="str">
        <f>SUBSTITUTE('新羽地域の年表 '!M196,CHAR(10),"&lt;br&gt;")</f>
        <v/>
      </c>
      <c r="T196" s="75" t="str">
        <f>IF('新羽地域の年表 '!$M196="","","&lt;br&gt;")</f>
        <v/>
      </c>
      <c r="U196" s="156" t="str">
        <f>IF('新羽地域の年表 '!N196="","","第"&amp;SUBSTITUTE('新羽地域の年表 '!N196,CHAR(10),"&lt;br&gt;")&amp;"回新羽サマーフェスティバル&lt;br&gt;　実行委員長："&amp;SUBSTITUTE('新羽地域の年表 '!O196,CHAR(10),"&lt;br&gt;"))</f>
        <v/>
      </c>
      <c r="V196" s="75" t="str">
        <f>IF('新羽地域の年表 '!$O196="","","&lt;br&gt;")</f>
        <v/>
      </c>
      <c r="W196" s="156" t="str">
        <f>IF('新羽地域の年表 '!P196="","",SUBSTITUTE('新羽地域の年表 '!P196,CHAR(10),"&lt;br&gt;"))</f>
        <v/>
      </c>
      <c r="X196" s="75" t="str">
        <f>IF('新羽地域の年表 '!$A196="","","&lt;/font&gt;&lt;/td&gt;&lt;/tr&gt;")</f>
        <v>&lt;/font&gt;&lt;/td&gt;&lt;/tr&gt;</v>
      </c>
      <c r="Y196" s="156"/>
      <c r="AA196" s="158"/>
      <c r="AB196" s="75" t="str">
        <f t="shared" si="4"/>
        <v>&lt;tr&gt;&lt;td valign="top"&gt;1936年&lt;br&gt;&lt;font size="-1"&gt;昭和11年&lt;/font&gt;&lt;/td&gt;&lt;td valign="top"&gt;&lt;font size="-1"&gt;11月13日方面委員令制定･公布（方面委員制度が全国統一の制度となる）&lt;br&gt;第４次市域拡張（人口738,400人・面積168．02km2）&lt;/font&gt;&lt;/td&gt;&lt;td nowrap valign="top"&gt;&lt;font size="-1"&gt;横浜開港77周年&lt;br&gt;横浜市政47周年&lt;br&gt;&lt;/font&gt;&lt;/td&gt;&lt;/tr&gt;</v>
      </c>
    </row>
    <row r="197" spans="2:28">
      <c r="B197" s="157"/>
      <c r="D197" s="75" t="str">
        <f>IF('新羽地域の年表 '!$A197="","","&lt;tr&gt;&lt;td valign="&amp;D$2&amp;"top"&amp;D$2&amp;"&gt;")</f>
        <v>&lt;tr&gt;&lt;td valign="top"&gt;</v>
      </c>
      <c r="E197" s="159" t="str">
        <f>IF('新羽地域の年表 '!A197="","",'新羽地域の年表 '!A197&amp;"年&lt;br&gt;&lt;font size="&amp;E$2&amp;"-1"&amp;E$2&amp;"&gt;"&amp;('新羽地域の年表 '!B197&amp;'新羽地域の年表 '!C197&amp;'新羽地域の年表 '!D197))</f>
        <v>1937年&lt;br&gt;&lt;font size="-1"&gt;昭和12年</v>
      </c>
      <c r="F197" s="75" t="str">
        <f>IF('新羽地域の年表 '!$A197="","","&lt;/font&gt;&lt;/td&gt;&lt;td valign="&amp;F$2&amp;"top"&amp;F$2&amp;"&gt;&lt;font size="&amp;F$2&amp;"-1"&amp;F$2&amp;"&gt;")</f>
        <v>&lt;/font&gt;&lt;/td&gt;&lt;td valign="top"&gt;&lt;font size="-1"&gt;</v>
      </c>
      <c r="G197" s="156" t="str">
        <f>SUBSTITUTE('新羽地域の年表 '!E197,CHAR(10),"&lt;br&gt;")</f>
        <v>第５次市域拡張（人口759,700人・面積173．18km2）</v>
      </c>
      <c r="H197" s="75" t="str">
        <f>IF('新羽地域の年表 '!$A197="","","&lt;/font&gt;&lt;/td&gt;&lt;td nowrap valign="&amp;H$2&amp;"top"&amp;H$2&amp;"&gt;&lt;font size="&amp;F$2&amp;"-1"&amp;F$2&amp;"&gt;")</f>
        <v>&lt;/font&gt;&lt;/td&gt;&lt;td nowrap valign="top"&gt;&lt;font size="-1"&gt;</v>
      </c>
      <c r="I197" s="156" t="str">
        <f>IF('新羽地域の年表 '!F197="","","横浜開港"&amp;SUBSTITUTE('新羽地域の年表 '!F197,CHAR(10),"&lt;br&gt;")&amp;"周年")</f>
        <v>横浜開港78周年</v>
      </c>
      <c r="J197" s="75" t="str">
        <f>IF('新羽地域の年表 '!$F197="","","&lt;br&gt;")</f>
        <v>&lt;br&gt;</v>
      </c>
      <c r="K197" s="156" t="str">
        <f>IF('新羽地域の年表 '!G197="","","横浜市政"&amp;SUBSTITUTE('新羽地域の年表 '!G197,CHAR(10),"&lt;br&gt;")&amp;"周年")</f>
        <v>横浜市政48周年</v>
      </c>
      <c r="L197" s="75" t="str">
        <f>IF('新羽地域の年表 '!$G197="","","&lt;br&gt;")</f>
        <v>&lt;br&gt;</v>
      </c>
      <c r="M197" s="156" t="str">
        <f>IF('新羽地域の年表 '!H197="","","港北区制"&amp;SUBSTITUTE('新羽地域の年表 '!H197,CHAR(10),"&lt;br&gt;")&amp;"周年")</f>
        <v/>
      </c>
      <c r="N197" s="75" t="str">
        <f>IF('新羽地域の年表 '!$H197="","","&lt;br&gt;")</f>
        <v/>
      </c>
      <c r="O197" s="156" t="str">
        <f>IF('新羽地域の年表 '!I197="","","新羽町連合町内会（"&amp;SUBSTITUTE('新羽地域の年表 '!I197,CHAR(10),"&lt;br&gt;")&amp;"周年）&lt;br&gt;　連合町内会長："&amp;SUBSTITUTE('新羽地域の年表 '!J197,CHAR(10),"&lt;br&gt;"))</f>
        <v/>
      </c>
      <c r="P197" s="75" t="str">
        <f>IF('新羽地域の年表 '!$J197="","","&lt;br&gt;")</f>
        <v/>
      </c>
      <c r="Q197" s="156" t="str">
        <f>IF('新羽地域の年表 '!K197="","","第"&amp;SUBSTITUTE('新羽地域の年表 '!K197,CHAR(10),"&lt;br&gt;")&amp;"回新羽地区健民祭&lt;br&gt;　実行委員長:"&amp;SUBSTITUTE('新羽地域の年表 '!L197,CHAR(10),"&lt;br&gt;"))</f>
        <v/>
      </c>
      <c r="R197" s="75" t="str">
        <f>IF('新羽地域の年表 '!$L197="","","&lt;br&gt;　優勝：")</f>
        <v/>
      </c>
      <c r="S197" s="156" t="str">
        <f>SUBSTITUTE('新羽地域の年表 '!M197,CHAR(10),"&lt;br&gt;")</f>
        <v/>
      </c>
      <c r="T197" s="75" t="str">
        <f>IF('新羽地域の年表 '!$M197="","","&lt;br&gt;")</f>
        <v/>
      </c>
      <c r="U197" s="156" t="str">
        <f>IF('新羽地域の年表 '!N197="","","第"&amp;SUBSTITUTE('新羽地域の年表 '!N197,CHAR(10),"&lt;br&gt;")&amp;"回新羽サマーフェスティバル&lt;br&gt;　実行委員長："&amp;SUBSTITUTE('新羽地域の年表 '!O197,CHAR(10),"&lt;br&gt;"))</f>
        <v/>
      </c>
      <c r="V197" s="75" t="str">
        <f>IF('新羽地域の年表 '!$O197="","","&lt;br&gt;")</f>
        <v/>
      </c>
      <c r="W197" s="156" t="str">
        <f>IF('新羽地域の年表 '!P197="","",SUBSTITUTE('新羽地域の年表 '!P197,CHAR(10),"&lt;br&gt;"))</f>
        <v/>
      </c>
      <c r="X197" s="75" t="str">
        <f>IF('新羽地域の年表 '!$A197="","","&lt;/font&gt;&lt;/td&gt;&lt;/tr&gt;")</f>
        <v>&lt;/font&gt;&lt;/td&gt;&lt;/tr&gt;</v>
      </c>
      <c r="Y197" s="156"/>
      <c r="AA197" s="158"/>
      <c r="AB197" s="75" t="str">
        <f t="shared" si="4"/>
        <v>&lt;tr&gt;&lt;td valign="top"&gt;1937年&lt;br&gt;&lt;font size="-1"&gt;昭和12年&lt;/font&gt;&lt;/td&gt;&lt;td valign="top"&gt;&lt;font size="-1"&gt;第５次市域拡張（人口759,700人・面積173．18km2）&lt;/font&gt;&lt;/td&gt;&lt;td nowrap valign="top"&gt;&lt;font size="-1"&gt;横浜開港78周年&lt;br&gt;横浜市政48周年&lt;br&gt;&lt;/font&gt;&lt;/td&gt;&lt;/tr&gt;</v>
      </c>
    </row>
    <row r="198" spans="2:28" ht="27">
      <c r="B198" s="157"/>
      <c r="D198" s="75" t="str">
        <f>IF('新羽地域の年表 '!$A198="","","&lt;tr&gt;&lt;td valign="&amp;D$2&amp;"top"&amp;D$2&amp;"&gt;")</f>
        <v>&lt;tr&gt;&lt;td valign="top"&gt;</v>
      </c>
      <c r="E198" s="159" t="str">
        <f>IF('新羽地域の年表 '!A198="","",'新羽地域の年表 '!A198&amp;"年&lt;br&gt;&lt;font size="&amp;E$2&amp;"-1"&amp;E$2&amp;"&gt;"&amp;('新羽地域の年表 '!B198&amp;'新羽地域の年表 '!C198&amp;'新羽地域の年表 '!D198))</f>
        <v>1938年&lt;br&gt;&lt;font size="-1"&gt;昭和13年</v>
      </c>
      <c r="F198" s="75" t="str">
        <f>IF('新羽地域の年表 '!$A198="","","&lt;/font&gt;&lt;/td&gt;&lt;td valign="&amp;F$2&amp;"top"&amp;F$2&amp;"&gt;&lt;font size="&amp;F$2&amp;"-1"&amp;F$2&amp;"&gt;")</f>
        <v>&lt;/font&gt;&lt;/td&gt;&lt;td valign="top"&gt;&lt;font size="-1"&gt;</v>
      </c>
      <c r="G198" s="156" t="str">
        <f>SUBSTITUTE('新羽地域の年表 '!E198,CHAR(10),"&lt;br&gt;")</f>
        <v>7月豪雨により鶴見川の堤防決壊、被害を受ける&lt;br&gt;鶴見川水害18,600戸浸水、亀の甲橋流される</v>
      </c>
      <c r="H198" s="75" t="str">
        <f>IF('新羽地域の年表 '!$A198="","","&lt;/font&gt;&lt;/td&gt;&lt;td nowrap valign="&amp;H$2&amp;"top"&amp;H$2&amp;"&gt;&lt;font size="&amp;F$2&amp;"-1"&amp;F$2&amp;"&gt;")</f>
        <v>&lt;/font&gt;&lt;/td&gt;&lt;td nowrap valign="top"&gt;&lt;font size="-1"&gt;</v>
      </c>
      <c r="I198" s="156" t="str">
        <f>IF('新羽地域の年表 '!F198="","","横浜開港"&amp;SUBSTITUTE('新羽地域の年表 '!F198,CHAR(10),"&lt;br&gt;")&amp;"周年")</f>
        <v>横浜開港79周年</v>
      </c>
      <c r="J198" s="75" t="str">
        <f>IF('新羽地域の年表 '!$F198="","","&lt;br&gt;")</f>
        <v>&lt;br&gt;</v>
      </c>
      <c r="K198" s="156" t="str">
        <f>IF('新羽地域の年表 '!G198="","","横浜市政"&amp;SUBSTITUTE('新羽地域の年表 '!G198,CHAR(10),"&lt;br&gt;")&amp;"周年")</f>
        <v>横浜市政49周年</v>
      </c>
      <c r="L198" s="75" t="str">
        <f>IF('新羽地域の年表 '!$G198="","","&lt;br&gt;")</f>
        <v>&lt;br&gt;</v>
      </c>
      <c r="M198" s="156" t="str">
        <f>IF('新羽地域の年表 '!H198="","","港北区制"&amp;SUBSTITUTE('新羽地域の年表 '!H198,CHAR(10),"&lt;br&gt;")&amp;"周年")</f>
        <v/>
      </c>
      <c r="N198" s="75" t="str">
        <f>IF('新羽地域の年表 '!$H198="","","&lt;br&gt;")</f>
        <v/>
      </c>
      <c r="O198" s="156" t="str">
        <f>IF('新羽地域の年表 '!I198="","","新羽町連合町内会（"&amp;SUBSTITUTE('新羽地域の年表 '!I198,CHAR(10),"&lt;br&gt;")&amp;"周年）&lt;br&gt;　連合町内会長："&amp;SUBSTITUTE('新羽地域の年表 '!J198,CHAR(10),"&lt;br&gt;"))</f>
        <v/>
      </c>
      <c r="P198" s="75" t="str">
        <f>IF('新羽地域の年表 '!$J198="","","&lt;br&gt;")</f>
        <v/>
      </c>
      <c r="Q198" s="156" t="str">
        <f>IF('新羽地域の年表 '!K198="","","第"&amp;SUBSTITUTE('新羽地域の年表 '!K198,CHAR(10),"&lt;br&gt;")&amp;"回新羽地区健民祭&lt;br&gt;　実行委員長:"&amp;SUBSTITUTE('新羽地域の年表 '!L198,CHAR(10),"&lt;br&gt;"))</f>
        <v/>
      </c>
      <c r="R198" s="75" t="str">
        <f>IF('新羽地域の年表 '!$L198="","","&lt;br&gt;　優勝：")</f>
        <v/>
      </c>
      <c r="S198" s="156" t="str">
        <f>SUBSTITUTE('新羽地域の年表 '!M198,CHAR(10),"&lt;br&gt;")</f>
        <v/>
      </c>
      <c r="T198" s="75" t="str">
        <f>IF('新羽地域の年表 '!$M198="","","&lt;br&gt;")</f>
        <v/>
      </c>
      <c r="U198" s="156" t="str">
        <f>IF('新羽地域の年表 '!N198="","","第"&amp;SUBSTITUTE('新羽地域の年表 '!N198,CHAR(10),"&lt;br&gt;")&amp;"回新羽サマーフェスティバル&lt;br&gt;　実行委員長："&amp;SUBSTITUTE('新羽地域の年表 '!O198,CHAR(10),"&lt;br&gt;"))</f>
        <v/>
      </c>
      <c r="V198" s="75" t="str">
        <f>IF('新羽地域の年表 '!$O198="","","&lt;br&gt;")</f>
        <v/>
      </c>
      <c r="W198" s="156" t="str">
        <f>IF('新羽地域の年表 '!P198="","",SUBSTITUTE('新羽地域の年表 '!P198,CHAR(10),"&lt;br&gt;"))</f>
        <v/>
      </c>
      <c r="X198" s="75" t="str">
        <f>IF('新羽地域の年表 '!$A198="","","&lt;/font&gt;&lt;/td&gt;&lt;/tr&gt;")</f>
        <v>&lt;/font&gt;&lt;/td&gt;&lt;/tr&gt;</v>
      </c>
      <c r="Y198" s="156"/>
      <c r="AA198" s="158"/>
      <c r="AB198" s="75" t="str">
        <f t="shared" si="4"/>
        <v>&lt;tr&gt;&lt;td valign="top"&gt;1938年&lt;br&gt;&lt;font size="-1"&gt;昭和13年&lt;/font&gt;&lt;/td&gt;&lt;td valign="top"&gt;&lt;font size="-1"&gt;7月豪雨により鶴見川の堤防決壊、被害を受ける&lt;br&gt;鶴見川水害18,600戸浸水、亀の甲橋流される&lt;/font&gt;&lt;/td&gt;&lt;td nowrap valign="top"&gt;&lt;font size="-1"&gt;横浜開港79周年&lt;br&gt;横浜市政49周年&lt;br&gt;&lt;/font&gt;&lt;/td&gt;&lt;/tr&gt;</v>
      </c>
    </row>
    <row r="199" spans="2:28" ht="81">
      <c r="B199" s="157"/>
      <c r="D199" s="75" t="str">
        <f>IF('新羽地域の年表 '!$A199="","","&lt;tr&gt;&lt;td valign="&amp;D$2&amp;"top"&amp;D$2&amp;"&gt;")</f>
        <v>&lt;tr&gt;&lt;td valign="top"&gt;</v>
      </c>
      <c r="E199" s="159" t="str">
        <f>IF('新羽地域の年表 '!A199="","",'新羽地域の年表 '!A199&amp;"年&lt;br&gt;&lt;font size="&amp;E$2&amp;"-1"&amp;E$2&amp;"&gt;"&amp;('新羽地域の年表 '!B199&amp;'新羽地域の年表 '!C199&amp;'新羽地域の年表 '!D199))</f>
        <v>1939年&lt;br&gt;&lt;font size="-1"&gt;昭和14年</v>
      </c>
      <c r="F199" s="75" t="str">
        <f>IF('新羽地域の年表 '!$A199="","","&lt;/font&gt;&lt;/td&gt;&lt;td valign="&amp;F$2&amp;"top"&amp;F$2&amp;"&gt;&lt;font size="&amp;F$2&amp;"-1"&amp;F$2&amp;"&gt;")</f>
        <v>&lt;/font&gt;&lt;/td&gt;&lt;td valign="top"&gt;&lt;font size="-1"&gt;</v>
      </c>
      <c r="G199" s="156" t="str">
        <f>SUBSTITUTE('新羽地域の年表 '!E199,CHAR(10),"&lt;br&gt;")</f>
        <v>4月　第６次市域拡張（人口866,200人・面積400．97km2）に伴い、戸塚・港北の2区を新設。（港北区(面積は全市域の約３分の１)&lt;br&gt;4月　新田村は横浜市に合併され、学校も横浜市立新田尋常高等小学校となる&lt;br&gt;この時、大字新羽の地域に新羽町が設置される</v>
      </c>
      <c r="H199" s="75" t="str">
        <f>IF('新羽地域の年表 '!$A199="","","&lt;/font&gt;&lt;/td&gt;&lt;td nowrap valign="&amp;H$2&amp;"top"&amp;H$2&amp;"&gt;&lt;font size="&amp;F$2&amp;"-1"&amp;F$2&amp;"&gt;")</f>
        <v>&lt;/font&gt;&lt;/td&gt;&lt;td nowrap valign="top"&gt;&lt;font size="-1"&gt;</v>
      </c>
      <c r="I199" s="156" t="str">
        <f>IF('新羽地域の年表 '!F199="","","横浜開港"&amp;SUBSTITUTE('新羽地域の年表 '!F199,CHAR(10),"&lt;br&gt;")&amp;"周年")</f>
        <v>横浜開港80周年</v>
      </c>
      <c r="J199" s="75" t="str">
        <f>IF('新羽地域の年表 '!$F199="","","&lt;br&gt;")</f>
        <v>&lt;br&gt;</v>
      </c>
      <c r="K199" s="156" t="str">
        <f>IF('新羽地域の年表 '!G199="","","横浜市政"&amp;SUBSTITUTE('新羽地域の年表 '!G199,CHAR(10),"&lt;br&gt;")&amp;"周年")</f>
        <v>横浜市政50周年</v>
      </c>
      <c r="L199" s="75" t="str">
        <f>IF('新羽地域の年表 '!$G199="","","&lt;br&gt;")</f>
        <v>&lt;br&gt;</v>
      </c>
      <c r="M199" s="156" t="str">
        <f>IF('新羽地域の年表 '!H199="","","港北区制・新羽町"&amp;SUBSTITUTE('新羽地域の年表 '!H199,CHAR(10),"&lt;br&gt;")&amp;"")</f>
        <v>港北区制・新羽町設置</v>
      </c>
      <c r="N199" s="75" t="str">
        <f>IF('新羽地域の年表 '!$H199="","","&lt;br&gt;")</f>
        <v>&lt;br&gt;</v>
      </c>
      <c r="O199" s="156" t="str">
        <f>IF('新羽地域の年表 '!I199="","","新羽町連合町内会（"&amp;SUBSTITUTE('新羽地域の年表 '!I199,CHAR(10),"&lt;br&gt;")&amp;"周年）&lt;br&gt;　連合町内会長："&amp;SUBSTITUTE('新羽地域の年表 '!J199,CHAR(10),"&lt;br&gt;"))</f>
        <v/>
      </c>
      <c r="P199" s="75" t="str">
        <f>IF('新羽地域の年表 '!$J199="","","&lt;br&gt;")</f>
        <v/>
      </c>
      <c r="Q199" s="156" t="str">
        <f>IF('新羽地域の年表 '!K199="","","第"&amp;SUBSTITUTE('新羽地域の年表 '!K199,CHAR(10),"&lt;br&gt;")&amp;"回新羽地区健民祭&lt;br&gt;　実行委員長:"&amp;SUBSTITUTE('新羽地域の年表 '!L199,CHAR(10),"&lt;br&gt;"))</f>
        <v/>
      </c>
      <c r="R199" s="75" t="str">
        <f>IF('新羽地域の年表 '!$L199="","","&lt;br&gt;　優勝：")</f>
        <v/>
      </c>
      <c r="S199" s="156" t="str">
        <f>SUBSTITUTE('新羽地域の年表 '!M199,CHAR(10),"&lt;br&gt;")</f>
        <v/>
      </c>
      <c r="T199" s="75" t="str">
        <f>IF('新羽地域の年表 '!$M199="","","&lt;br&gt;")</f>
        <v/>
      </c>
      <c r="U199" s="156" t="str">
        <f>IF('新羽地域の年表 '!N199="","","第"&amp;SUBSTITUTE('新羽地域の年表 '!N199,CHAR(10),"&lt;br&gt;")&amp;"回新羽サマーフェスティバル&lt;br&gt;　実行委員長："&amp;SUBSTITUTE('新羽地域の年表 '!O199,CHAR(10),"&lt;br&gt;"))</f>
        <v/>
      </c>
      <c r="V199" s="75" t="str">
        <f>IF('新羽地域の年表 '!$O199="","","&lt;br&gt;")</f>
        <v/>
      </c>
      <c r="W199" s="156" t="str">
        <f>IF('新羽地域の年表 '!P199="","",SUBSTITUTE('新羽地域の年表 '!P199,CHAR(10),"&lt;br&gt;"))</f>
        <v/>
      </c>
      <c r="X199" s="75" t="str">
        <f>IF('新羽地域の年表 '!$A199="","","&lt;/font&gt;&lt;/td&gt;&lt;/tr&gt;")</f>
        <v>&lt;/font&gt;&lt;/td&gt;&lt;/tr&gt;</v>
      </c>
      <c r="Y199" s="156"/>
      <c r="AA199" s="158"/>
      <c r="AB199" s="75" t="str">
        <f t="shared" si="4"/>
        <v>&lt;tr&gt;&lt;td valign="top"&gt;1939年&lt;br&gt;&lt;font size="-1"&gt;昭和14年&lt;/font&gt;&lt;/td&gt;&lt;td valign="top"&gt;&lt;font size="-1"&gt;4月　第６次市域拡張（人口866,200人・面積400．97km2）に伴い、戸塚・港北の2区を新設。（港北区(面積は全市域の約３分の１)&lt;br&gt;4月　新田村は横浜市に合併され、学校も横浜市立新田尋常高等小学校となる&lt;br&gt;この時、大字新羽の地域に新羽町が設置される&lt;/font&gt;&lt;/td&gt;&lt;td nowrap valign="top"&gt;&lt;font size="-1"&gt;横浜開港80周年&lt;br&gt;横浜市政50周年&lt;br&gt;港北区制・新羽町設置&lt;br&gt;&lt;/font&gt;&lt;/td&gt;&lt;/tr&gt;</v>
      </c>
    </row>
    <row r="200" spans="2:28" ht="27">
      <c r="B200" s="157"/>
      <c r="D200" s="75" t="str">
        <f>IF('新羽地域の年表 '!$A200="","","&lt;tr&gt;&lt;td valign="&amp;D$2&amp;"top"&amp;D$2&amp;"&gt;")</f>
        <v>&lt;tr&gt;&lt;td valign="top"&gt;</v>
      </c>
      <c r="E200" s="159" t="str">
        <f>IF('新羽地域の年表 '!A200="","",'新羽地域の年表 '!A200&amp;"年&lt;br&gt;&lt;font size="&amp;E$2&amp;"-1"&amp;E$2&amp;"&gt;"&amp;('新羽地域の年表 '!B200&amp;'新羽地域の年表 '!C200&amp;'新羽地域の年表 '!D200))</f>
        <v>1940年&lt;br&gt;&lt;font size="-1"&gt;昭和15年</v>
      </c>
      <c r="F200" s="75" t="str">
        <f>IF('新羽地域の年表 '!$A200="","","&lt;/font&gt;&lt;/td&gt;&lt;td valign="&amp;F$2&amp;"top"&amp;F$2&amp;"&gt;&lt;font size="&amp;F$2&amp;"-1"&amp;F$2&amp;"&gt;")</f>
        <v>&lt;/font&gt;&lt;/td&gt;&lt;td valign="top"&gt;&lt;font size="-1"&gt;</v>
      </c>
      <c r="G200" s="156" t="str">
        <f>SUBSTITUTE('新羽地域の年表 '!E200,CHAR(10),"&lt;br&gt;")</f>
        <v>大日本航空が横浜-サイパン-パラオ間定期航空路を開始</v>
      </c>
      <c r="H200" s="75" t="str">
        <f>IF('新羽地域の年表 '!$A200="","","&lt;/font&gt;&lt;/td&gt;&lt;td nowrap valign="&amp;H$2&amp;"top"&amp;H$2&amp;"&gt;&lt;font size="&amp;F$2&amp;"-1"&amp;F$2&amp;"&gt;")</f>
        <v>&lt;/font&gt;&lt;/td&gt;&lt;td nowrap valign="top"&gt;&lt;font size="-1"&gt;</v>
      </c>
      <c r="I200" s="156" t="str">
        <f>IF('新羽地域の年表 '!F200="","","横浜開港"&amp;SUBSTITUTE('新羽地域の年表 '!F200,CHAR(10),"&lt;br&gt;")&amp;"周年")</f>
        <v>横浜開港81周年</v>
      </c>
      <c r="J200" s="75" t="str">
        <f>IF('新羽地域の年表 '!$F200="","","&lt;br&gt;")</f>
        <v>&lt;br&gt;</v>
      </c>
      <c r="K200" s="156" t="str">
        <f>IF('新羽地域の年表 '!G200="","","横浜市政"&amp;SUBSTITUTE('新羽地域の年表 '!G200,CHAR(10),"&lt;br&gt;")&amp;"周年")</f>
        <v>横浜市政51周年</v>
      </c>
      <c r="L200" s="75" t="str">
        <f>IF('新羽地域の年表 '!$G200="","","&lt;br&gt;")</f>
        <v>&lt;br&gt;</v>
      </c>
      <c r="M200" s="156" t="str">
        <f>IF('新羽地域の年表 '!H200="","","港北区制・新羽町設置"&amp;SUBSTITUTE('新羽地域の年表 '!H200,CHAR(10),"&lt;br&gt;")&amp;"周年")</f>
        <v>港北区制・新羽町設置1周年</v>
      </c>
      <c r="N200" s="75" t="str">
        <f>IF('新羽地域の年表 '!$H200="","","&lt;br&gt;")</f>
        <v>&lt;br&gt;</v>
      </c>
      <c r="O200" s="156" t="str">
        <f>IF('新羽地域の年表 '!I200="","","新羽町連合町内会（"&amp;SUBSTITUTE('新羽地域の年表 '!I200,CHAR(10),"&lt;br&gt;")&amp;"周年）&lt;br&gt;　連合町内会長："&amp;SUBSTITUTE('新羽地域の年表 '!J200,CHAR(10),"&lt;br&gt;"))</f>
        <v/>
      </c>
      <c r="P200" s="75" t="str">
        <f>IF('新羽地域の年表 '!$J200="","","&lt;br&gt;")</f>
        <v/>
      </c>
      <c r="Q200" s="156" t="str">
        <f>IF('新羽地域の年表 '!K200="","","第"&amp;SUBSTITUTE('新羽地域の年表 '!K200,CHAR(10),"&lt;br&gt;")&amp;"回新羽地区健民祭&lt;br&gt;　実行委員長:"&amp;SUBSTITUTE('新羽地域の年表 '!L200,CHAR(10),"&lt;br&gt;"))</f>
        <v/>
      </c>
      <c r="R200" s="75" t="str">
        <f>IF('新羽地域の年表 '!$L200="","","&lt;br&gt;　優勝：")</f>
        <v/>
      </c>
      <c r="S200" s="156" t="str">
        <f>SUBSTITUTE('新羽地域の年表 '!M200,CHAR(10),"&lt;br&gt;")</f>
        <v/>
      </c>
      <c r="T200" s="75" t="str">
        <f>IF('新羽地域の年表 '!$M200="","","&lt;br&gt;")</f>
        <v/>
      </c>
      <c r="U200" s="156" t="str">
        <f>IF('新羽地域の年表 '!N200="","","第"&amp;SUBSTITUTE('新羽地域の年表 '!N200,CHAR(10),"&lt;br&gt;")&amp;"回新羽サマーフェスティバル&lt;br&gt;　実行委員長："&amp;SUBSTITUTE('新羽地域の年表 '!O200,CHAR(10),"&lt;br&gt;"))</f>
        <v/>
      </c>
      <c r="V200" s="75" t="str">
        <f>IF('新羽地域の年表 '!$O200="","","&lt;br&gt;")</f>
        <v/>
      </c>
      <c r="W200" s="156" t="str">
        <f>IF('新羽地域の年表 '!P200="","",SUBSTITUTE('新羽地域の年表 '!P200,CHAR(10),"&lt;br&gt;"))</f>
        <v/>
      </c>
      <c r="X200" s="75" t="str">
        <f>IF('新羽地域の年表 '!$A200="","","&lt;/font&gt;&lt;/td&gt;&lt;/tr&gt;")</f>
        <v>&lt;/font&gt;&lt;/td&gt;&lt;/tr&gt;</v>
      </c>
      <c r="Y200" s="156"/>
      <c r="AA200" s="158"/>
      <c r="AB200" s="75" t="str">
        <f t="shared" si="4"/>
        <v>&lt;tr&gt;&lt;td valign="top"&gt;1940年&lt;br&gt;&lt;font size="-1"&gt;昭和15年&lt;/font&gt;&lt;/td&gt;&lt;td valign="top"&gt;&lt;font size="-1"&gt;大日本航空が横浜-サイパン-パラオ間定期航空路を開始&lt;/font&gt;&lt;/td&gt;&lt;td nowrap valign="top"&gt;&lt;font size="-1"&gt;横浜開港81周年&lt;br&gt;横浜市政51周年&lt;br&gt;港北区制・新羽町設置1周年&lt;br&gt;&lt;/font&gt;&lt;/td&gt;&lt;/tr&gt;</v>
      </c>
    </row>
    <row r="201" spans="2:28" ht="54">
      <c r="B201" s="157"/>
      <c r="D201" s="75" t="str">
        <f>IF('新羽地域の年表 '!$A201="","","&lt;tr&gt;&lt;td valign="&amp;D$2&amp;"top"&amp;D$2&amp;"&gt;")</f>
        <v>&lt;tr&gt;&lt;td valign="top"&gt;</v>
      </c>
      <c r="E201" s="159" t="str">
        <f>IF('新羽地域の年表 '!A201="","",'新羽地域の年表 '!A201&amp;"年&lt;br&gt;&lt;font size="&amp;E$2&amp;"-1"&amp;E$2&amp;"&gt;"&amp;('新羽地域の年表 '!B201&amp;'新羽地域の年表 '!C201&amp;'新羽地域の年表 '!D201))</f>
        <v>1941年&lt;br&gt;&lt;font size="-1"&gt;昭和16年</v>
      </c>
      <c r="F201" s="75" t="str">
        <f>IF('新羽地域の年表 '!$A201="","","&lt;/font&gt;&lt;/td&gt;&lt;td valign="&amp;F$2&amp;"top"&amp;F$2&amp;"&gt;&lt;font size="&amp;F$2&amp;"-1"&amp;F$2&amp;"&gt;")</f>
        <v>&lt;/font&gt;&lt;/td&gt;&lt;td valign="top"&gt;&lt;font size="-1"&gt;</v>
      </c>
      <c r="G201" s="156" t="str">
        <f>SUBSTITUTE('新羽地域の年表 '!E201,CHAR(10),"&lt;br&gt;")</f>
        <v>横浜市立新田国民学校となり、教科は終身、国語、歴史、地理、理科、体操、唱歌、書き方、図工、手工、裁縫。&lt;br&gt;大東亜戦争に突入&lt;br&gt;横浜線の直通運転開始(東神奈川～八王子)</v>
      </c>
      <c r="H201" s="75" t="str">
        <f>IF('新羽地域の年表 '!$A201="","","&lt;/font&gt;&lt;/td&gt;&lt;td nowrap valign="&amp;H$2&amp;"top"&amp;H$2&amp;"&gt;&lt;font size="&amp;F$2&amp;"-1"&amp;F$2&amp;"&gt;")</f>
        <v>&lt;/font&gt;&lt;/td&gt;&lt;td nowrap valign="top"&gt;&lt;font size="-1"&gt;</v>
      </c>
      <c r="I201" s="156" t="str">
        <f>IF('新羽地域の年表 '!F201="","","横浜開港"&amp;SUBSTITUTE('新羽地域の年表 '!F201,CHAR(10),"&lt;br&gt;")&amp;"周年")</f>
        <v>横浜開港82周年</v>
      </c>
      <c r="J201" s="75" t="str">
        <f>IF('新羽地域の年表 '!$F201="","","&lt;br&gt;")</f>
        <v>&lt;br&gt;</v>
      </c>
      <c r="K201" s="156" t="str">
        <f>IF('新羽地域の年表 '!G201="","","横浜市政"&amp;SUBSTITUTE('新羽地域の年表 '!G201,CHAR(10),"&lt;br&gt;")&amp;"周年")</f>
        <v>横浜市政52周年</v>
      </c>
      <c r="L201" s="75" t="str">
        <f>IF('新羽地域の年表 '!$G201="","","&lt;br&gt;")</f>
        <v>&lt;br&gt;</v>
      </c>
      <c r="M201" s="156" t="str">
        <f>IF('新羽地域の年表 '!H201="","","港北区制・新羽町設置"&amp;SUBSTITUTE('新羽地域の年表 '!H201,CHAR(10),"&lt;br&gt;")&amp;"周年")</f>
        <v>港北区制・新羽町設置2周年</v>
      </c>
      <c r="N201" s="75" t="str">
        <f>IF('新羽地域の年表 '!$H201="","","&lt;br&gt;")</f>
        <v>&lt;br&gt;</v>
      </c>
      <c r="O201" s="156" t="str">
        <f>IF('新羽地域の年表 '!I201="","","新羽町連合町内会（"&amp;SUBSTITUTE('新羽地域の年表 '!I201,CHAR(10),"&lt;br&gt;")&amp;"周年）&lt;br&gt;　連合町内会長："&amp;SUBSTITUTE('新羽地域の年表 '!J201,CHAR(10),"&lt;br&gt;"))</f>
        <v/>
      </c>
      <c r="P201" s="75" t="str">
        <f>IF('新羽地域の年表 '!$J201="","","&lt;br&gt;")</f>
        <v/>
      </c>
      <c r="Q201" s="156" t="str">
        <f>IF('新羽地域の年表 '!K201="","","第"&amp;SUBSTITUTE('新羽地域の年表 '!K201,CHAR(10),"&lt;br&gt;")&amp;"回新羽地区健民祭&lt;br&gt;　実行委員長:"&amp;SUBSTITUTE('新羽地域の年表 '!L201,CHAR(10),"&lt;br&gt;"))</f>
        <v/>
      </c>
      <c r="R201" s="75" t="str">
        <f>IF('新羽地域の年表 '!$L201="","","&lt;br&gt;　優勝：")</f>
        <v/>
      </c>
      <c r="S201" s="156" t="str">
        <f>SUBSTITUTE('新羽地域の年表 '!M201,CHAR(10),"&lt;br&gt;")</f>
        <v/>
      </c>
      <c r="T201" s="75" t="str">
        <f>IF('新羽地域の年表 '!$M201="","","&lt;br&gt;")</f>
        <v/>
      </c>
      <c r="U201" s="156" t="str">
        <f>IF('新羽地域の年表 '!N201="","","第"&amp;SUBSTITUTE('新羽地域の年表 '!N201,CHAR(10),"&lt;br&gt;")&amp;"回新羽サマーフェスティバル&lt;br&gt;　実行委員長："&amp;SUBSTITUTE('新羽地域の年表 '!O201,CHAR(10),"&lt;br&gt;"))</f>
        <v/>
      </c>
      <c r="V201" s="75" t="str">
        <f>IF('新羽地域の年表 '!$O201="","","&lt;br&gt;")</f>
        <v/>
      </c>
      <c r="W201" s="156" t="str">
        <f>IF('新羽地域の年表 '!P201="","",SUBSTITUTE('新羽地域の年表 '!P201,CHAR(10),"&lt;br&gt;"))</f>
        <v/>
      </c>
      <c r="X201" s="75" t="str">
        <f>IF('新羽地域の年表 '!$A201="","","&lt;/font&gt;&lt;/td&gt;&lt;/tr&gt;")</f>
        <v>&lt;/font&gt;&lt;/td&gt;&lt;/tr&gt;</v>
      </c>
      <c r="Y201" s="156"/>
      <c r="AA201" s="158"/>
      <c r="AB201" s="75" t="str">
        <f t="shared" si="4"/>
        <v>&lt;tr&gt;&lt;td valign="top"&gt;1941年&lt;br&gt;&lt;font size="-1"&gt;昭和16年&lt;/font&gt;&lt;/td&gt;&lt;td valign="top"&gt;&lt;font size="-1"&gt;横浜市立新田国民学校となり、教科は終身、国語、歴史、地理、理科、体操、唱歌、書き方、図工、手工、裁縫。&lt;br&gt;大東亜戦争に突入&lt;br&gt;横浜線の直通運転開始(東神奈川～八王子)&lt;/font&gt;&lt;/td&gt;&lt;td nowrap valign="top"&gt;&lt;font size="-1"&gt;横浜開港82周年&lt;br&gt;横浜市政52周年&lt;br&gt;港北区制・新羽町設置2周年&lt;br&gt;&lt;/font&gt;&lt;/td&gt;&lt;/tr&gt;</v>
      </c>
    </row>
    <row r="202" spans="2:28" ht="40.5">
      <c r="B202" s="157"/>
      <c r="D202" s="75" t="str">
        <f>IF('新羽地域の年表 '!$A202="","","&lt;tr&gt;&lt;td valign="&amp;D$2&amp;"top"&amp;D$2&amp;"&gt;")</f>
        <v>&lt;tr&gt;&lt;td valign="top"&gt;</v>
      </c>
      <c r="E202" s="159" t="str">
        <f>IF('新羽地域の年表 '!A202="","",'新羽地域の年表 '!A202&amp;"年&lt;br&gt;&lt;font size="&amp;E$2&amp;"-1"&amp;E$2&amp;"&gt;"&amp;('新羽地域の年表 '!B202&amp;'新羽地域の年表 '!C202&amp;'新羽地域の年表 '!D202))</f>
        <v>1942年&lt;br&gt;&lt;font size="-1"&gt;昭和17年</v>
      </c>
      <c r="F202" s="75" t="str">
        <f>IF('新羽地域の年表 '!$A202="","","&lt;/font&gt;&lt;/td&gt;&lt;td valign="&amp;F$2&amp;"top"&amp;F$2&amp;"&gt;&lt;font size="&amp;F$2&amp;"-1"&amp;F$2&amp;"&gt;")</f>
        <v>&lt;/font&gt;&lt;/td&gt;&lt;td valign="top"&gt;&lt;font size="-1"&gt;</v>
      </c>
      <c r="G202" s="156" t="str">
        <f>SUBSTITUTE('新羽地域の年表 '!E202,CHAR(10),"&lt;br&gt;")</f>
        <v>港北区役所　菊名に竣工移転&lt;br&gt;菊名女学校開校&lt;br&gt;10月1日、東京、大阪、名古屋、神戸に次いで横浜市は人口100万人突破</v>
      </c>
      <c r="H202" s="75" t="str">
        <f>IF('新羽地域の年表 '!$A202="","","&lt;/font&gt;&lt;/td&gt;&lt;td nowrap valign="&amp;H$2&amp;"top"&amp;H$2&amp;"&gt;&lt;font size="&amp;F$2&amp;"-1"&amp;F$2&amp;"&gt;")</f>
        <v>&lt;/font&gt;&lt;/td&gt;&lt;td nowrap valign="top"&gt;&lt;font size="-1"&gt;</v>
      </c>
      <c r="I202" s="156" t="str">
        <f>IF('新羽地域の年表 '!F202="","","横浜開港"&amp;SUBSTITUTE('新羽地域の年表 '!F202,CHAR(10),"&lt;br&gt;")&amp;"周年")</f>
        <v>横浜開港83周年</v>
      </c>
      <c r="J202" s="75" t="str">
        <f>IF('新羽地域の年表 '!$F202="","","&lt;br&gt;")</f>
        <v>&lt;br&gt;</v>
      </c>
      <c r="K202" s="156" t="str">
        <f>IF('新羽地域の年表 '!G202="","","横浜市政"&amp;SUBSTITUTE('新羽地域の年表 '!G202,CHAR(10),"&lt;br&gt;")&amp;"周年")</f>
        <v>横浜市政53周年</v>
      </c>
      <c r="L202" s="75" t="str">
        <f>IF('新羽地域の年表 '!$G202="","","&lt;br&gt;")</f>
        <v>&lt;br&gt;</v>
      </c>
      <c r="M202" s="156" t="str">
        <f>IF('新羽地域の年表 '!H202="","","港北区制・新羽町設置"&amp;SUBSTITUTE('新羽地域の年表 '!H202,CHAR(10),"&lt;br&gt;")&amp;"周年")</f>
        <v>港北区制・新羽町設置3周年</v>
      </c>
      <c r="N202" s="75" t="str">
        <f>IF('新羽地域の年表 '!$H202="","","&lt;br&gt;")</f>
        <v>&lt;br&gt;</v>
      </c>
      <c r="O202" s="156" t="str">
        <f>IF('新羽地域の年表 '!I202="","","新羽町連合町内会（"&amp;SUBSTITUTE('新羽地域の年表 '!I202,CHAR(10),"&lt;br&gt;")&amp;"周年）&lt;br&gt;　連合町内会長："&amp;SUBSTITUTE('新羽地域の年表 '!J202,CHAR(10),"&lt;br&gt;"))</f>
        <v/>
      </c>
      <c r="P202" s="75" t="str">
        <f>IF('新羽地域の年表 '!$J202="","","&lt;br&gt;")</f>
        <v/>
      </c>
      <c r="Q202" s="156" t="str">
        <f>IF('新羽地域の年表 '!K202="","","第"&amp;SUBSTITUTE('新羽地域の年表 '!K202,CHAR(10),"&lt;br&gt;")&amp;"回新羽地区健民祭&lt;br&gt;　実行委員長:"&amp;SUBSTITUTE('新羽地域の年表 '!L202,CHAR(10),"&lt;br&gt;"))</f>
        <v/>
      </c>
      <c r="R202" s="75" t="str">
        <f>IF('新羽地域の年表 '!$L202="","","&lt;br&gt;　優勝：")</f>
        <v/>
      </c>
      <c r="S202" s="156" t="str">
        <f>SUBSTITUTE('新羽地域の年表 '!M202,CHAR(10),"&lt;br&gt;")</f>
        <v/>
      </c>
      <c r="T202" s="75" t="str">
        <f>IF('新羽地域の年表 '!$M202="","","&lt;br&gt;")</f>
        <v/>
      </c>
      <c r="U202" s="156" t="str">
        <f>IF('新羽地域の年表 '!N202="","","第"&amp;SUBSTITUTE('新羽地域の年表 '!N202,CHAR(10),"&lt;br&gt;")&amp;"回新羽サマーフェスティバル&lt;br&gt;　実行委員長："&amp;SUBSTITUTE('新羽地域の年表 '!O202,CHAR(10),"&lt;br&gt;"))</f>
        <v/>
      </c>
      <c r="V202" s="75" t="str">
        <f>IF('新羽地域の年表 '!$O202="","","&lt;br&gt;")</f>
        <v/>
      </c>
      <c r="W202" s="156" t="str">
        <f>IF('新羽地域の年表 '!P202="","",SUBSTITUTE('新羽地域の年表 '!P202,CHAR(10),"&lt;br&gt;"))</f>
        <v/>
      </c>
      <c r="X202" s="75" t="str">
        <f>IF('新羽地域の年表 '!$A202="","","&lt;/font&gt;&lt;/td&gt;&lt;/tr&gt;")</f>
        <v>&lt;/font&gt;&lt;/td&gt;&lt;/tr&gt;</v>
      </c>
      <c r="Y202" s="156"/>
      <c r="AA202" s="158"/>
      <c r="AB202" s="75" t="str">
        <f t="shared" si="4"/>
        <v>&lt;tr&gt;&lt;td valign="top"&gt;1942年&lt;br&gt;&lt;font size="-1"&gt;昭和17年&lt;/font&gt;&lt;/td&gt;&lt;td valign="top"&gt;&lt;font size="-1"&gt;港北区役所　菊名に竣工移転&lt;br&gt;菊名女学校開校&lt;br&gt;10月1日、東京、大阪、名古屋、神戸に次いで横浜市は人口100万人突破&lt;/font&gt;&lt;/td&gt;&lt;td nowrap valign="top"&gt;&lt;font size="-1"&gt;横浜開港83周年&lt;br&gt;横浜市政53周年&lt;br&gt;港北区制・新羽町設置3周年&lt;br&gt;&lt;/font&gt;&lt;/td&gt;&lt;/tr&gt;</v>
      </c>
    </row>
    <row r="203" spans="2:28" ht="27">
      <c r="B203" s="157"/>
      <c r="D203" s="75" t="str">
        <f>IF('新羽地域の年表 '!$A203="","","&lt;tr&gt;&lt;td valign="&amp;D$2&amp;"top"&amp;D$2&amp;"&gt;")</f>
        <v>&lt;tr&gt;&lt;td valign="top"&gt;</v>
      </c>
      <c r="E203" s="159" t="str">
        <f>IF('新羽地域の年表 '!A203="","",'新羽地域の年表 '!A203&amp;"年&lt;br&gt;&lt;font size="&amp;E$2&amp;"-1"&amp;E$2&amp;"&gt;"&amp;('新羽地域の年表 '!B203&amp;'新羽地域の年表 '!C203&amp;'新羽地域の年表 '!D203))</f>
        <v>1943年&lt;br&gt;&lt;font size="-1"&gt;昭和18年</v>
      </c>
      <c r="F203" s="75" t="str">
        <f>IF('新羽地域の年表 '!$A203="","","&lt;/font&gt;&lt;/td&gt;&lt;td valign="&amp;F$2&amp;"top"&amp;F$2&amp;"&gt;&lt;font size="&amp;F$2&amp;"-1"&amp;F$2&amp;"&gt;")</f>
        <v>&lt;/font&gt;&lt;/td&gt;&lt;td valign="top"&gt;&lt;font size="-1"&gt;</v>
      </c>
      <c r="G203" s="156" t="str">
        <f>SUBSTITUTE('新羽地域の年表 '!E203,CHAR(10),"&lt;br&gt;")</f>
        <v>中区の一部が南区になる</v>
      </c>
      <c r="H203" s="75" t="str">
        <f>IF('新羽地域の年表 '!$A203="","","&lt;/font&gt;&lt;/td&gt;&lt;td nowrap valign="&amp;H$2&amp;"top"&amp;H$2&amp;"&gt;&lt;font size="&amp;F$2&amp;"-1"&amp;F$2&amp;"&gt;")</f>
        <v>&lt;/font&gt;&lt;/td&gt;&lt;td nowrap valign="top"&gt;&lt;font size="-1"&gt;</v>
      </c>
      <c r="I203" s="156" t="str">
        <f>IF('新羽地域の年表 '!F203="","","横浜開港"&amp;SUBSTITUTE('新羽地域の年表 '!F203,CHAR(10),"&lt;br&gt;")&amp;"周年")</f>
        <v>横浜開港84周年</v>
      </c>
      <c r="J203" s="75" t="str">
        <f>IF('新羽地域の年表 '!$F203="","","&lt;br&gt;")</f>
        <v>&lt;br&gt;</v>
      </c>
      <c r="K203" s="156" t="str">
        <f>IF('新羽地域の年表 '!G203="","","横浜市政"&amp;SUBSTITUTE('新羽地域の年表 '!G203,CHAR(10),"&lt;br&gt;")&amp;"周年")</f>
        <v>横浜市政54周年</v>
      </c>
      <c r="L203" s="75" t="str">
        <f>IF('新羽地域の年表 '!$G203="","","&lt;br&gt;")</f>
        <v>&lt;br&gt;</v>
      </c>
      <c r="M203" s="156" t="str">
        <f>IF('新羽地域の年表 '!H203="","","港北区制・新羽町設置"&amp;SUBSTITUTE('新羽地域の年表 '!H203,CHAR(10),"&lt;br&gt;")&amp;"周年")</f>
        <v>港北区制・新羽町設置4周年</v>
      </c>
      <c r="N203" s="75" t="str">
        <f>IF('新羽地域の年表 '!$H203="","","&lt;br&gt;")</f>
        <v>&lt;br&gt;</v>
      </c>
      <c r="O203" s="156" t="str">
        <f>IF('新羽地域の年表 '!I203="","","新羽町連合町内会（"&amp;SUBSTITUTE('新羽地域の年表 '!I203,CHAR(10),"&lt;br&gt;")&amp;"周年）&lt;br&gt;　連合町内会長："&amp;SUBSTITUTE('新羽地域の年表 '!J203,CHAR(10),"&lt;br&gt;"))</f>
        <v/>
      </c>
      <c r="P203" s="75" t="str">
        <f>IF('新羽地域の年表 '!$J203="","","&lt;br&gt;")</f>
        <v/>
      </c>
      <c r="Q203" s="156" t="str">
        <f>IF('新羽地域の年表 '!K203="","","第"&amp;SUBSTITUTE('新羽地域の年表 '!K203,CHAR(10),"&lt;br&gt;")&amp;"回新羽地区健民祭&lt;br&gt;　実行委員長:"&amp;SUBSTITUTE('新羽地域の年表 '!L203,CHAR(10),"&lt;br&gt;"))</f>
        <v/>
      </c>
      <c r="R203" s="75" t="str">
        <f>IF('新羽地域の年表 '!$L203="","","&lt;br&gt;　優勝：")</f>
        <v/>
      </c>
      <c r="S203" s="156" t="str">
        <f>SUBSTITUTE('新羽地域の年表 '!M203,CHAR(10),"&lt;br&gt;")</f>
        <v/>
      </c>
      <c r="T203" s="75" t="str">
        <f>IF('新羽地域の年表 '!$M203="","","&lt;br&gt;")</f>
        <v/>
      </c>
      <c r="U203" s="156" t="str">
        <f>IF('新羽地域の年表 '!N203="","","第"&amp;SUBSTITUTE('新羽地域の年表 '!N203,CHAR(10),"&lt;br&gt;")&amp;"回新羽サマーフェスティバル&lt;br&gt;　実行委員長："&amp;SUBSTITUTE('新羽地域の年表 '!O203,CHAR(10),"&lt;br&gt;"))</f>
        <v/>
      </c>
      <c r="V203" s="75" t="str">
        <f>IF('新羽地域の年表 '!$O203="","","&lt;br&gt;")</f>
        <v/>
      </c>
      <c r="W203" s="156" t="str">
        <f>IF('新羽地域の年表 '!P203="","",SUBSTITUTE('新羽地域の年表 '!P203,CHAR(10),"&lt;br&gt;"))</f>
        <v/>
      </c>
      <c r="X203" s="75" t="str">
        <f>IF('新羽地域の年表 '!$A203="","","&lt;/font&gt;&lt;/td&gt;&lt;/tr&gt;")</f>
        <v>&lt;/font&gt;&lt;/td&gt;&lt;/tr&gt;</v>
      </c>
      <c r="Y203" s="156"/>
      <c r="AA203" s="158"/>
      <c r="AB203" s="75" t="str">
        <f t="shared" ref="AB203:AB266" si="5">C203&amp;D203&amp;E203&amp;F203&amp;G203&amp;H203&amp;I203&amp;J203&amp;K203&amp;L203&amp;M203&amp;N203&amp;O203&amp;P203&amp;Q203&amp;R203&amp;S203&amp;T203&amp;U203&amp;V203&amp;W203&amp;X203&amp;Y203&amp;Z203</f>
        <v>&lt;tr&gt;&lt;td valign="top"&gt;1943年&lt;br&gt;&lt;font size="-1"&gt;昭和18年&lt;/font&gt;&lt;/td&gt;&lt;td valign="top"&gt;&lt;font size="-1"&gt;中区の一部が南区になる&lt;/font&gt;&lt;/td&gt;&lt;td nowrap valign="top"&gt;&lt;font size="-1"&gt;横浜開港84周年&lt;br&gt;横浜市政54周年&lt;br&gt;港北区制・新羽町設置4周年&lt;br&gt;&lt;/font&gt;&lt;/td&gt;&lt;/tr&gt;</v>
      </c>
    </row>
    <row r="204" spans="2:28" ht="67.5">
      <c r="B204" s="157"/>
      <c r="D204" s="75" t="str">
        <f>IF('新羽地域の年表 '!$A204="","","&lt;tr&gt;&lt;td valign="&amp;D$2&amp;"top"&amp;D$2&amp;"&gt;")</f>
        <v>&lt;tr&gt;&lt;td valign="top"&gt;</v>
      </c>
      <c r="E204" s="159" t="str">
        <f>IF('新羽地域の年表 '!A204="","",'新羽地域の年表 '!A204&amp;"年&lt;br&gt;&lt;font size="&amp;E$2&amp;"-1"&amp;E$2&amp;"&gt;"&amp;('新羽地域の年表 '!B204&amp;'新羽地域の年表 '!C204&amp;'新羽地域の年表 '!D204))</f>
        <v>1944年&lt;br&gt;&lt;font size="-1"&gt;昭和19年</v>
      </c>
      <c r="F204" s="75" t="str">
        <f>IF('新羽地域の年表 '!$A204="","","&lt;/font&gt;&lt;/td&gt;&lt;td valign="&amp;F$2&amp;"top"&amp;F$2&amp;"&gt;&lt;font size="&amp;F$2&amp;"-1"&amp;F$2&amp;"&gt;")</f>
        <v>&lt;/font&gt;&lt;/td&gt;&lt;td valign="top"&gt;&lt;font size="-1"&gt;</v>
      </c>
      <c r="G204" s="156" t="str">
        <f>SUBSTITUTE('新羽地域の年表 '!E204,CHAR(10),"&lt;br&gt;")</f>
        <v>中区の一部が西区になる&lt;br&gt;市会は図書館へ、市庁舎は老松国民学校などの鉄筋コンクリート校舎に移転&lt;br&gt;海軍司令部慶應義塾大学日吉キャンパスに駐留&lt;br&gt;防空緑地として綱島公園開設&lt;br&gt;横浜・川崎・横須賀市で学童の集団疎開</v>
      </c>
      <c r="H204" s="75" t="str">
        <f>IF('新羽地域の年表 '!$A204="","","&lt;/font&gt;&lt;/td&gt;&lt;td nowrap valign="&amp;H$2&amp;"top"&amp;H$2&amp;"&gt;&lt;font size="&amp;F$2&amp;"-1"&amp;F$2&amp;"&gt;")</f>
        <v>&lt;/font&gt;&lt;/td&gt;&lt;td nowrap valign="top"&gt;&lt;font size="-1"&gt;</v>
      </c>
      <c r="I204" s="156" t="str">
        <f>IF('新羽地域の年表 '!F204="","","横浜開港"&amp;SUBSTITUTE('新羽地域の年表 '!F204,CHAR(10),"&lt;br&gt;")&amp;"周年")</f>
        <v>横浜開港85周年</v>
      </c>
      <c r="J204" s="75" t="str">
        <f>IF('新羽地域の年表 '!$F204="","","&lt;br&gt;")</f>
        <v>&lt;br&gt;</v>
      </c>
      <c r="K204" s="156" t="str">
        <f>IF('新羽地域の年表 '!G204="","","横浜市政"&amp;SUBSTITUTE('新羽地域の年表 '!G204,CHAR(10),"&lt;br&gt;")&amp;"周年")</f>
        <v>横浜市政55周年</v>
      </c>
      <c r="L204" s="75" t="str">
        <f>IF('新羽地域の年表 '!$G204="","","&lt;br&gt;")</f>
        <v>&lt;br&gt;</v>
      </c>
      <c r="M204" s="156" t="str">
        <f>IF('新羽地域の年表 '!H204="","","港北区制・新羽町設置"&amp;SUBSTITUTE('新羽地域の年表 '!H204,CHAR(10),"&lt;br&gt;")&amp;"周年")</f>
        <v>港北区制・新羽町設置5周年</v>
      </c>
      <c r="N204" s="75" t="str">
        <f>IF('新羽地域の年表 '!$H204="","","&lt;br&gt;")</f>
        <v>&lt;br&gt;</v>
      </c>
      <c r="O204" s="156" t="str">
        <f>IF('新羽地域の年表 '!I204="","","新羽町連合町内会（"&amp;SUBSTITUTE('新羽地域の年表 '!I204,CHAR(10),"&lt;br&gt;")&amp;"周年）&lt;br&gt;　連合町内会長："&amp;SUBSTITUTE('新羽地域の年表 '!J204,CHAR(10),"&lt;br&gt;"))</f>
        <v/>
      </c>
      <c r="P204" s="75" t="str">
        <f>IF('新羽地域の年表 '!$J204="","","&lt;br&gt;")</f>
        <v/>
      </c>
      <c r="Q204" s="156" t="str">
        <f>IF('新羽地域の年表 '!K204="","","第"&amp;SUBSTITUTE('新羽地域の年表 '!K204,CHAR(10),"&lt;br&gt;")&amp;"回新羽地区健民祭&lt;br&gt;　実行委員長:"&amp;SUBSTITUTE('新羽地域の年表 '!L204,CHAR(10),"&lt;br&gt;"))</f>
        <v/>
      </c>
      <c r="R204" s="75" t="str">
        <f>IF('新羽地域の年表 '!$L204="","","&lt;br&gt;　優勝：")</f>
        <v/>
      </c>
      <c r="S204" s="156" t="str">
        <f>SUBSTITUTE('新羽地域の年表 '!M204,CHAR(10),"&lt;br&gt;")</f>
        <v/>
      </c>
      <c r="T204" s="75" t="str">
        <f>IF('新羽地域の年表 '!$M204="","","&lt;br&gt;")</f>
        <v/>
      </c>
      <c r="U204" s="156" t="str">
        <f>IF('新羽地域の年表 '!N204="","","第"&amp;SUBSTITUTE('新羽地域の年表 '!N204,CHAR(10),"&lt;br&gt;")&amp;"回新羽サマーフェスティバル&lt;br&gt;　実行委員長："&amp;SUBSTITUTE('新羽地域の年表 '!O204,CHAR(10),"&lt;br&gt;"))</f>
        <v/>
      </c>
      <c r="V204" s="75" t="str">
        <f>IF('新羽地域の年表 '!$O204="","","&lt;br&gt;")</f>
        <v/>
      </c>
      <c r="W204" s="156" t="str">
        <f>IF('新羽地域の年表 '!P204="","",SUBSTITUTE('新羽地域の年表 '!P204,CHAR(10),"&lt;br&gt;"))</f>
        <v/>
      </c>
      <c r="X204" s="75" t="str">
        <f>IF('新羽地域の年表 '!$A204="","","&lt;/font&gt;&lt;/td&gt;&lt;/tr&gt;")</f>
        <v>&lt;/font&gt;&lt;/td&gt;&lt;/tr&gt;</v>
      </c>
      <c r="Y204" s="156"/>
      <c r="AA204" s="158"/>
      <c r="AB204" s="75" t="str">
        <f t="shared" si="5"/>
        <v>&lt;tr&gt;&lt;td valign="top"&gt;1944年&lt;br&gt;&lt;font size="-1"&gt;昭和19年&lt;/font&gt;&lt;/td&gt;&lt;td valign="top"&gt;&lt;font size="-1"&gt;中区の一部が西区になる&lt;br&gt;市会は図書館へ、市庁舎は老松国民学校などの鉄筋コンクリート校舎に移転&lt;br&gt;海軍司令部慶應義塾大学日吉キャンパスに駐留&lt;br&gt;防空緑地として綱島公園開設&lt;br&gt;横浜・川崎・横須賀市で学童の集団疎開&lt;/font&gt;&lt;/td&gt;&lt;td nowrap valign="top"&gt;&lt;font size="-1"&gt;横浜開港85周年&lt;br&gt;横浜市政55周年&lt;br&gt;港北区制・新羽町設置5周年&lt;br&gt;&lt;/font&gt;&lt;/td&gt;&lt;/tr&gt;</v>
      </c>
    </row>
    <row r="205" spans="2:28" ht="121.5">
      <c r="B205" s="157"/>
      <c r="D205" s="75" t="str">
        <f>IF('新羽地域の年表 '!$A205="","","&lt;tr&gt;&lt;td valign="&amp;D$2&amp;"top"&amp;D$2&amp;"&gt;")</f>
        <v>&lt;tr&gt;&lt;td valign="top"&gt;</v>
      </c>
      <c r="E205" s="159" t="str">
        <f>IF('新羽地域の年表 '!A205="","",'新羽地域の年表 '!A205&amp;"年&lt;br&gt;&lt;font size="&amp;E$2&amp;"-1"&amp;E$2&amp;"&gt;"&amp;('新羽地域の年表 '!B205&amp;'新羽地域の年表 '!C205&amp;'新羽地域の年表 '!D205))</f>
        <v>1945年&lt;br&gt;&lt;font size="-1"&gt;昭和20年</v>
      </c>
      <c r="F205" s="75" t="str">
        <f>IF('新羽地域の年表 '!$A205="","","&lt;/font&gt;&lt;/td&gt;&lt;td valign="&amp;F$2&amp;"top"&amp;F$2&amp;"&gt;&lt;font size="&amp;F$2&amp;"-1"&amp;F$2&amp;"&gt;")</f>
        <v>&lt;/font&gt;&lt;/td&gt;&lt;td valign="top"&gt;&lt;font size="-1"&gt;</v>
      </c>
      <c r="G205" s="156" t="str">
        <f>SUBSTITUTE('新羽地域の年表 '!E205,CHAR(10),"&lt;br&gt;")</f>
        <v>5月29日 横浜大空襲で壊滅的被害（電車45両、バス53台焼失） &lt;br&gt;警防団は20団(加賀町、伊勢佐木、水上、山手、磯子、寿、大岡、鶴見、神奈川、川和、戸部、保土ヶ谷、戸塚、中和田、豊田、中川、本郷、川上、瀬谷、大正)8,932人となる。警防団は昭和22年5月消防団令が公布され改組されるまで存置する。勅令185号により消防団令が公布される&lt;br&gt;8月　ポツダム宣言を受け、日本が降伏する&lt;br&gt;慶應義塾大学日吉キャンパスに米軍が駐留</v>
      </c>
      <c r="H205" s="75" t="str">
        <f>IF('新羽地域の年表 '!$A205="","","&lt;/font&gt;&lt;/td&gt;&lt;td nowrap valign="&amp;H$2&amp;"top"&amp;H$2&amp;"&gt;&lt;font size="&amp;F$2&amp;"-1"&amp;F$2&amp;"&gt;")</f>
        <v>&lt;/font&gt;&lt;/td&gt;&lt;td nowrap valign="top"&gt;&lt;font size="-1"&gt;</v>
      </c>
      <c r="I205" s="156" t="str">
        <f>IF('新羽地域の年表 '!F205="","","横浜開港"&amp;SUBSTITUTE('新羽地域の年表 '!F205,CHAR(10),"&lt;br&gt;")&amp;"周年")</f>
        <v>横浜開港86周年</v>
      </c>
      <c r="J205" s="75" t="str">
        <f>IF('新羽地域の年表 '!$F205="","","&lt;br&gt;")</f>
        <v>&lt;br&gt;</v>
      </c>
      <c r="K205" s="156" t="str">
        <f>IF('新羽地域の年表 '!G205="","","横浜市政"&amp;SUBSTITUTE('新羽地域の年表 '!G205,CHAR(10),"&lt;br&gt;")&amp;"周年")</f>
        <v>横浜市政56周年</v>
      </c>
      <c r="L205" s="75" t="str">
        <f>IF('新羽地域の年表 '!$G205="","","&lt;br&gt;")</f>
        <v>&lt;br&gt;</v>
      </c>
      <c r="M205" s="156" t="str">
        <f>IF('新羽地域の年表 '!H205="","","港北区制・新羽町設置"&amp;SUBSTITUTE('新羽地域の年表 '!H205,CHAR(10),"&lt;br&gt;")&amp;"周年")</f>
        <v>港北区制・新羽町設置6周年</v>
      </c>
      <c r="N205" s="75" t="str">
        <f>IF('新羽地域の年表 '!$H205="","","&lt;br&gt;")</f>
        <v>&lt;br&gt;</v>
      </c>
      <c r="O205" s="156" t="str">
        <f>IF('新羽地域の年表 '!I205="","","新羽町連合町内会（"&amp;SUBSTITUTE('新羽地域の年表 '!I205,CHAR(10),"&lt;br&gt;")&amp;"周年）&lt;br&gt;　連合町内会長："&amp;SUBSTITUTE('新羽地域の年表 '!J205,CHAR(10),"&lt;br&gt;"))</f>
        <v/>
      </c>
      <c r="P205" s="75" t="str">
        <f>IF('新羽地域の年表 '!$J205="","","&lt;br&gt;")</f>
        <v/>
      </c>
      <c r="Q205" s="156" t="str">
        <f>IF('新羽地域の年表 '!K205="","","第"&amp;SUBSTITUTE('新羽地域の年表 '!K205,CHAR(10),"&lt;br&gt;")&amp;"回新羽地区健民祭&lt;br&gt;　実行委員長:"&amp;SUBSTITUTE('新羽地域の年表 '!L205,CHAR(10),"&lt;br&gt;"))</f>
        <v/>
      </c>
      <c r="R205" s="75" t="str">
        <f>IF('新羽地域の年表 '!$L205="","","&lt;br&gt;　優勝：")</f>
        <v/>
      </c>
      <c r="S205" s="156" t="str">
        <f>SUBSTITUTE('新羽地域の年表 '!M205,CHAR(10),"&lt;br&gt;")</f>
        <v/>
      </c>
      <c r="T205" s="75" t="str">
        <f>IF('新羽地域の年表 '!$M205="","","&lt;br&gt;")</f>
        <v/>
      </c>
      <c r="U205" s="156" t="str">
        <f>IF('新羽地域の年表 '!N205="","","第"&amp;SUBSTITUTE('新羽地域の年表 '!N205,CHAR(10),"&lt;br&gt;")&amp;"回新羽サマーフェスティバル&lt;br&gt;　実行委員長："&amp;SUBSTITUTE('新羽地域の年表 '!O205,CHAR(10),"&lt;br&gt;"))</f>
        <v/>
      </c>
      <c r="V205" s="75" t="str">
        <f>IF('新羽地域の年表 '!$O205="","","&lt;br&gt;")</f>
        <v/>
      </c>
      <c r="W205" s="156" t="str">
        <f>IF('新羽地域の年表 '!P205="","",SUBSTITUTE('新羽地域の年表 '!P205,CHAR(10),"&lt;br&gt;"))</f>
        <v/>
      </c>
      <c r="X205" s="75" t="str">
        <f>IF('新羽地域の年表 '!$A205="","","&lt;/font&gt;&lt;/td&gt;&lt;/tr&gt;")</f>
        <v>&lt;/font&gt;&lt;/td&gt;&lt;/tr&gt;</v>
      </c>
      <c r="Y205" s="156"/>
      <c r="AA205" s="158"/>
      <c r="AB205" s="75" t="str">
        <f t="shared" si="5"/>
        <v>&lt;tr&gt;&lt;td valign="top"&gt;1945年&lt;br&gt;&lt;font size="-1"&gt;昭和20年&lt;/font&gt;&lt;/td&gt;&lt;td valign="top"&gt;&lt;font size="-1"&gt;5月29日 横浜大空襲で壊滅的被害（電車45両、バス53台焼失） &lt;br&gt;警防団は20団(加賀町、伊勢佐木、水上、山手、磯子、寿、大岡、鶴見、神奈川、川和、戸部、保土ヶ谷、戸塚、中和田、豊田、中川、本郷、川上、瀬谷、大正)8,932人となる。警防団は昭和22年5月消防団令が公布され改組されるまで存置する。勅令185号により消防団令が公布される&lt;br&gt;8月　ポツダム宣言を受け、日本が降伏する&lt;br&gt;慶應義塾大学日吉キャンパスに米軍が駐留&lt;/font&gt;&lt;/td&gt;&lt;td nowrap valign="top"&gt;&lt;font size="-1"&gt;横浜開港86周年&lt;br&gt;横浜市政56周年&lt;br&gt;港北区制・新羽町設置6周年&lt;br&gt;&lt;/font&gt;&lt;/td&gt;&lt;/tr&gt;</v>
      </c>
    </row>
    <row r="206" spans="2:28" ht="81">
      <c r="B206" s="157"/>
      <c r="D206" s="75" t="str">
        <f>IF('新羽地域の年表 '!$A206="","","&lt;tr&gt;&lt;td valign="&amp;D$2&amp;"top"&amp;D$2&amp;"&gt;")</f>
        <v>&lt;tr&gt;&lt;td valign="top"&gt;</v>
      </c>
      <c r="E206" s="159" t="str">
        <f>IF('新羽地域の年表 '!A206="","",'新羽地域の年表 '!A206&amp;"年&lt;br&gt;&lt;font size="&amp;E$2&amp;"-1"&amp;E$2&amp;"&gt;"&amp;('新羽地域の年表 '!B206&amp;'新羽地域の年表 '!C206&amp;'新羽地域の年表 '!D206))</f>
        <v>1946年&lt;br&gt;&lt;font size="-1"&gt;昭和21年</v>
      </c>
      <c r="F206" s="75" t="str">
        <f>IF('新羽地域の年表 '!$A206="","","&lt;/font&gt;&lt;/td&gt;&lt;td valign="&amp;F$2&amp;"top"&amp;F$2&amp;"&gt;&lt;font size="&amp;F$2&amp;"-1"&amp;F$2&amp;"&gt;")</f>
        <v>&lt;/font&gt;&lt;/td&gt;&lt;td valign="top"&gt;&lt;font size="-1"&gt;</v>
      </c>
      <c r="G206" s="156" t="str">
        <f>SUBSTITUTE('新羽地域の年表 '!E206,CHAR(10),"&lt;br&gt;")</f>
        <v xml:space="preserve">日本国憲法が公布される。22年５月３日施行&lt;br&gt;昭和21年 5月31日 電気局を交通局に改称 &lt;br&gt;民生委員令公布（方面委員を民生委員と改称）初めて民生委員任命&lt;br&gt;区選挙管理委員会発足&lt;br&gt;11/6全日本民生委員連盟（全民連）発足（全日本方面委員聯盟を改組） </v>
      </c>
      <c r="H206" s="75" t="str">
        <f>IF('新羽地域の年表 '!$A206="","","&lt;/font&gt;&lt;/td&gt;&lt;td nowrap valign="&amp;H$2&amp;"top"&amp;H$2&amp;"&gt;&lt;font size="&amp;F$2&amp;"-1"&amp;F$2&amp;"&gt;")</f>
        <v>&lt;/font&gt;&lt;/td&gt;&lt;td nowrap valign="top"&gt;&lt;font size="-1"&gt;</v>
      </c>
      <c r="I206" s="156" t="str">
        <f>IF('新羽地域の年表 '!F206="","","横浜開港"&amp;SUBSTITUTE('新羽地域の年表 '!F206,CHAR(10),"&lt;br&gt;")&amp;"周年")</f>
        <v>横浜開港87周年</v>
      </c>
      <c r="J206" s="75" t="str">
        <f>IF('新羽地域の年表 '!$F206="","","&lt;br&gt;")</f>
        <v>&lt;br&gt;</v>
      </c>
      <c r="K206" s="156" t="str">
        <f>IF('新羽地域の年表 '!G206="","","横浜市政"&amp;SUBSTITUTE('新羽地域の年表 '!G206,CHAR(10),"&lt;br&gt;")&amp;"周年")</f>
        <v>横浜市政57周年</v>
      </c>
      <c r="L206" s="75" t="str">
        <f>IF('新羽地域の年表 '!$G206="","","&lt;br&gt;")</f>
        <v>&lt;br&gt;</v>
      </c>
      <c r="M206" s="156" t="str">
        <f>IF('新羽地域の年表 '!H206="","","港北区制・新羽町設置"&amp;SUBSTITUTE('新羽地域の年表 '!H206,CHAR(10),"&lt;br&gt;")&amp;"周年")</f>
        <v>港北区制・新羽町設置7周年</v>
      </c>
      <c r="N206" s="75" t="str">
        <f>IF('新羽地域の年表 '!$H206="","","&lt;br&gt;")</f>
        <v>&lt;br&gt;</v>
      </c>
      <c r="O206" s="156" t="str">
        <f>IF('新羽地域の年表 '!I206="","","新羽町連合町内会（"&amp;SUBSTITUTE('新羽地域の年表 '!I206,CHAR(10),"&lt;br&gt;")&amp;"周年）&lt;br&gt;　連合町内会長："&amp;SUBSTITUTE('新羽地域の年表 '!J206,CHAR(10),"&lt;br&gt;"))</f>
        <v/>
      </c>
      <c r="P206" s="75" t="str">
        <f>IF('新羽地域の年表 '!$J206="","","&lt;br&gt;")</f>
        <v/>
      </c>
      <c r="Q206" s="156" t="str">
        <f>IF('新羽地域の年表 '!K206="","","第"&amp;SUBSTITUTE('新羽地域の年表 '!K206,CHAR(10),"&lt;br&gt;")&amp;"回新羽地区健民祭&lt;br&gt;　実行委員長:"&amp;SUBSTITUTE('新羽地域の年表 '!L206,CHAR(10),"&lt;br&gt;"))</f>
        <v/>
      </c>
      <c r="R206" s="75" t="str">
        <f>IF('新羽地域の年表 '!$L206="","","&lt;br&gt;　優勝：")</f>
        <v/>
      </c>
      <c r="S206" s="156" t="str">
        <f>SUBSTITUTE('新羽地域の年表 '!M206,CHAR(10),"&lt;br&gt;")</f>
        <v/>
      </c>
      <c r="T206" s="75" t="str">
        <f>IF('新羽地域の年表 '!$M206="","","&lt;br&gt;")</f>
        <v/>
      </c>
      <c r="U206" s="156" t="str">
        <f>IF('新羽地域の年表 '!N206="","","第"&amp;SUBSTITUTE('新羽地域の年表 '!N206,CHAR(10),"&lt;br&gt;")&amp;"回新羽サマーフェスティバル&lt;br&gt;　実行委員長："&amp;SUBSTITUTE('新羽地域の年表 '!O206,CHAR(10),"&lt;br&gt;"))</f>
        <v/>
      </c>
      <c r="V206" s="75" t="str">
        <f>IF('新羽地域の年表 '!$O206="","","&lt;br&gt;")</f>
        <v/>
      </c>
      <c r="W206" s="156" t="str">
        <f>IF('新羽地域の年表 '!P206="","",SUBSTITUTE('新羽地域の年表 '!P206,CHAR(10),"&lt;br&gt;"))</f>
        <v/>
      </c>
      <c r="X206" s="75" t="str">
        <f>IF('新羽地域の年表 '!$A206="","","&lt;/font&gt;&lt;/td&gt;&lt;/tr&gt;")</f>
        <v>&lt;/font&gt;&lt;/td&gt;&lt;/tr&gt;</v>
      </c>
      <c r="Y206" s="156"/>
      <c r="AA206" s="158"/>
      <c r="AB206" s="75" t="str">
        <f t="shared" si="5"/>
        <v>&lt;tr&gt;&lt;td valign="top"&gt;1946年&lt;br&gt;&lt;font size="-1"&gt;昭和21年&lt;/font&gt;&lt;/td&gt;&lt;td valign="top"&gt;&lt;font size="-1"&gt;日本国憲法が公布される。22年５月３日施行&lt;br&gt;昭和21年 5月31日 電気局を交通局に改称 &lt;br&gt;民生委員令公布（方面委員を民生委員と改称）初めて民生委員任命&lt;br&gt;区選挙管理委員会発足&lt;br&gt;11/6全日本民生委員連盟（全民連）発足（全日本方面委員聯盟を改組） &lt;/font&gt;&lt;/td&gt;&lt;td nowrap valign="top"&gt;&lt;font size="-1"&gt;横浜開港87周年&lt;br&gt;横浜市政57周年&lt;br&gt;港北区制・新羽町設置7周年&lt;br&gt;&lt;/font&gt;&lt;/td&gt;&lt;/tr&gt;</v>
      </c>
    </row>
    <row r="207" spans="2:28" ht="121.5">
      <c r="B207" s="157"/>
      <c r="D207" s="75" t="str">
        <f>IF('新羽地域の年表 '!$A207="","","&lt;tr&gt;&lt;td valign="&amp;D$2&amp;"top"&amp;D$2&amp;"&gt;")</f>
        <v>&lt;tr&gt;&lt;td valign="top"&gt;</v>
      </c>
      <c r="E207" s="159" t="str">
        <f>IF('新羽地域の年表 '!A207="","",'新羽地域の年表 '!A207&amp;"年&lt;br&gt;&lt;font size="&amp;E$2&amp;"-1"&amp;E$2&amp;"&gt;"&amp;('新羽地域の年表 '!B207&amp;'新羽地域の年表 '!C207&amp;'新羽地域の年表 '!D207))</f>
        <v>1947年&lt;br&gt;&lt;font size="-1"&gt;昭和22年</v>
      </c>
      <c r="F207" s="75" t="str">
        <f>IF('新羽地域の年表 '!$A207="","","&lt;/font&gt;&lt;/td&gt;&lt;td valign="&amp;F$2&amp;"top"&amp;F$2&amp;"&gt;&lt;font size="&amp;F$2&amp;"-1"&amp;F$2&amp;"&gt;")</f>
        <v>&lt;/font&gt;&lt;/td&gt;&lt;td valign="top"&gt;&lt;font size="-1"&gt;</v>
      </c>
      <c r="G207" s="156" t="str">
        <f>SUBSTITUTE('新羽地域の年表 '!E207,CHAR(10),"&lt;br&gt;")</f>
        <v>地方自治法が施行される。市長公選が行われる&lt;br&gt;教育基本法施行される&lt;br&gt;4/1横浜市立新田中学校創立&lt;br&gt;5/4新田中新田小学校に併設開校&lt;br&gt;児童福祉法公布民生委員は児童委員に&lt;br&gt;12月　法律第226号により消防組織法が制定され、これに伴って横浜市消防団条例(条例第41号)が公布される（施行は翌3年3月7日）&lt;br&gt;神奈川県で児童愛護班が結成（青少年指導員の前身）&lt;br&gt;港北区内で初めて市営バス開通&lt;br&gt;大倉山天然スケート場廃業</v>
      </c>
      <c r="H207" s="75" t="str">
        <f>IF('新羽地域の年表 '!$A207="","","&lt;/font&gt;&lt;/td&gt;&lt;td nowrap valign="&amp;H$2&amp;"top"&amp;H$2&amp;"&gt;&lt;font size="&amp;F$2&amp;"-1"&amp;F$2&amp;"&gt;")</f>
        <v>&lt;/font&gt;&lt;/td&gt;&lt;td nowrap valign="top"&gt;&lt;font size="-1"&gt;</v>
      </c>
      <c r="I207" s="156" t="str">
        <f>IF('新羽地域の年表 '!F207="","","横浜開港"&amp;SUBSTITUTE('新羽地域の年表 '!F207,CHAR(10),"&lt;br&gt;")&amp;"周年")</f>
        <v>横浜開港88周年</v>
      </c>
      <c r="J207" s="75" t="str">
        <f>IF('新羽地域の年表 '!$F207="","","&lt;br&gt;")</f>
        <v>&lt;br&gt;</v>
      </c>
      <c r="K207" s="156" t="str">
        <f>IF('新羽地域の年表 '!G207="","","横浜市政"&amp;SUBSTITUTE('新羽地域の年表 '!G207,CHAR(10),"&lt;br&gt;")&amp;"周年")</f>
        <v>横浜市政58周年</v>
      </c>
      <c r="L207" s="75" t="str">
        <f>IF('新羽地域の年表 '!$G207="","","&lt;br&gt;")</f>
        <v>&lt;br&gt;</v>
      </c>
      <c r="M207" s="156" t="str">
        <f>IF('新羽地域の年表 '!H207="","","港北区制・新羽町設置"&amp;SUBSTITUTE('新羽地域の年表 '!H207,CHAR(10),"&lt;br&gt;")&amp;"周年")</f>
        <v>港北区制・新羽町設置8周年</v>
      </c>
      <c r="N207" s="75" t="str">
        <f>IF('新羽地域の年表 '!$H207="","","&lt;br&gt;")</f>
        <v>&lt;br&gt;</v>
      </c>
      <c r="O207" s="156" t="str">
        <f>IF('新羽地域の年表 '!I207="","","新羽町連合町内会（"&amp;SUBSTITUTE('新羽地域の年表 '!I207,CHAR(10),"&lt;br&gt;")&amp;"周年）&lt;br&gt;　連合町内会長："&amp;SUBSTITUTE('新羽地域の年表 '!J207,CHAR(10),"&lt;br&gt;"))</f>
        <v/>
      </c>
      <c r="P207" s="75" t="str">
        <f>IF('新羽地域の年表 '!$J207="","","&lt;br&gt;")</f>
        <v/>
      </c>
      <c r="Q207" s="156" t="str">
        <f>IF('新羽地域の年表 '!K207="","","第"&amp;SUBSTITUTE('新羽地域の年表 '!K207,CHAR(10),"&lt;br&gt;")&amp;"回新羽地区健民祭&lt;br&gt;　実行委員長:"&amp;SUBSTITUTE('新羽地域の年表 '!L207,CHAR(10),"&lt;br&gt;"))</f>
        <v/>
      </c>
      <c r="R207" s="75" t="str">
        <f>IF('新羽地域の年表 '!$L207="","","&lt;br&gt;　優勝：")</f>
        <v/>
      </c>
      <c r="S207" s="156" t="str">
        <f>SUBSTITUTE('新羽地域の年表 '!M207,CHAR(10),"&lt;br&gt;")</f>
        <v/>
      </c>
      <c r="T207" s="75" t="str">
        <f>IF('新羽地域の年表 '!$M207="","","&lt;br&gt;")</f>
        <v/>
      </c>
      <c r="U207" s="156" t="str">
        <f>IF('新羽地域の年表 '!N207="","","第"&amp;SUBSTITUTE('新羽地域の年表 '!N207,CHAR(10),"&lt;br&gt;")&amp;"回新羽サマーフェスティバル&lt;br&gt;　実行委員長："&amp;SUBSTITUTE('新羽地域の年表 '!O207,CHAR(10),"&lt;br&gt;"))</f>
        <v/>
      </c>
      <c r="V207" s="75" t="str">
        <f>IF('新羽地域の年表 '!$O207="","","&lt;br&gt;")</f>
        <v/>
      </c>
      <c r="W207" s="156" t="str">
        <f>IF('新羽地域の年表 '!P207="","",SUBSTITUTE('新羽地域の年表 '!P207,CHAR(10),"&lt;br&gt;"))</f>
        <v/>
      </c>
      <c r="X207" s="75" t="str">
        <f>IF('新羽地域の年表 '!$A207="","","&lt;/font&gt;&lt;/td&gt;&lt;/tr&gt;")</f>
        <v>&lt;/font&gt;&lt;/td&gt;&lt;/tr&gt;</v>
      </c>
      <c r="Y207" s="156"/>
      <c r="AA207" s="158"/>
      <c r="AB207" s="75" t="str">
        <f t="shared" si="5"/>
        <v>&lt;tr&gt;&lt;td valign="top"&gt;1947年&lt;br&gt;&lt;font size="-1"&gt;昭和22年&lt;/font&gt;&lt;/td&gt;&lt;td valign="top"&gt;&lt;font size="-1"&gt;地方自治法が施行される。市長公選が行われる&lt;br&gt;教育基本法施行される&lt;br&gt;4/1横浜市立新田中学校創立&lt;br&gt;5/4新田中新田小学校に併設開校&lt;br&gt;児童福祉法公布民生委員は児童委員に&lt;br&gt;12月　法律第226号により消防組織法が制定され、これに伴って横浜市消防団条例(条例第41号)が公布される（施行は翌3年3月7日）&lt;br&gt;神奈川県で児童愛護班が結成（青少年指導員の前身）&lt;br&gt;港北区内で初めて市営バス開通&lt;br&gt;大倉山天然スケート場廃業&lt;/font&gt;&lt;/td&gt;&lt;td nowrap valign="top"&gt;&lt;font size="-1"&gt;横浜開港88周年&lt;br&gt;横浜市政58周年&lt;br&gt;港北区制・新羽町設置8周年&lt;br&gt;&lt;/font&gt;&lt;/td&gt;&lt;/tr&gt;</v>
      </c>
    </row>
    <row r="208" spans="2:28" ht="135">
      <c r="B208" s="157"/>
      <c r="D208" s="75" t="str">
        <f>IF('新羽地域の年表 '!$A208="","","&lt;tr&gt;&lt;td valign="&amp;D$2&amp;"top"&amp;D$2&amp;"&gt;")</f>
        <v>&lt;tr&gt;&lt;td valign="top"&gt;</v>
      </c>
      <c r="E208" s="159" t="str">
        <f>IF('新羽地域の年表 '!A208="","",'新羽地域の年表 '!A208&amp;"年&lt;br&gt;&lt;font size="&amp;E$2&amp;"-1"&amp;E$2&amp;"&gt;"&amp;('新羽地域の年表 '!B208&amp;'新羽地域の年表 '!C208&amp;'新羽地域の年表 '!D208))</f>
        <v>1948年&lt;br&gt;&lt;font size="-1"&gt;昭和23年</v>
      </c>
      <c r="F208" s="75" t="str">
        <f>IF('新羽地域の年表 '!$A208="","","&lt;/font&gt;&lt;/td&gt;&lt;td valign="&amp;F$2&amp;"top"&amp;F$2&amp;"&gt;&lt;font size="&amp;F$2&amp;"-1"&amp;F$2&amp;"&gt;")</f>
        <v>&lt;/font&gt;&lt;/td&gt;&lt;td valign="top"&gt;&lt;font size="-1"&gt;</v>
      </c>
      <c r="G208" s="156" t="str">
        <f>SUBSTITUTE('新羽地域の年表 '!E208,CHAR(10),"&lt;br&gt;")</f>
        <v>3月7日　港北消防団発足（１本部、５分団、24班　418人体制）&lt;br&gt;消防組織法が施行となり、これにより自治体消防が発足し、消防団は公設消防とともに横浜市に移り、横浜市消防団の第一歩がはじまる&lt;br&gt;当時の消防団設置数は、横浜市8行政区に13団(鶴見、神奈川、西、伊勢佐木、加賀町、山手、寿、大岡、保土ヶ谷、磯子、港北、川和、戸塚)7,809人体制で運営される &lt;br&gt;7月29日　民生委員法制定・公布、即日施行、任期は3年 （民生委員令廃止） &lt;br&gt;磯子区の一部が金沢区になる&lt;br&gt;港北農協発足</v>
      </c>
      <c r="H208" s="75" t="str">
        <f>IF('新羽地域の年表 '!$A208="","","&lt;/font&gt;&lt;/td&gt;&lt;td nowrap valign="&amp;H$2&amp;"top"&amp;H$2&amp;"&gt;&lt;font size="&amp;F$2&amp;"-1"&amp;F$2&amp;"&gt;")</f>
        <v>&lt;/font&gt;&lt;/td&gt;&lt;td nowrap valign="top"&gt;&lt;font size="-1"&gt;</v>
      </c>
      <c r="I208" s="156" t="str">
        <f>IF('新羽地域の年表 '!F208="","","横浜開港"&amp;SUBSTITUTE('新羽地域の年表 '!F208,CHAR(10),"&lt;br&gt;")&amp;"周年")</f>
        <v>横浜開港89周年</v>
      </c>
      <c r="J208" s="75" t="str">
        <f>IF('新羽地域の年表 '!$F208="","","&lt;br&gt;")</f>
        <v>&lt;br&gt;</v>
      </c>
      <c r="K208" s="156" t="str">
        <f>IF('新羽地域の年表 '!G208="","","横浜市政"&amp;SUBSTITUTE('新羽地域の年表 '!G208,CHAR(10),"&lt;br&gt;")&amp;"周年")</f>
        <v>横浜市政59周年</v>
      </c>
      <c r="L208" s="75" t="str">
        <f>IF('新羽地域の年表 '!$G208="","","&lt;br&gt;")</f>
        <v>&lt;br&gt;</v>
      </c>
      <c r="M208" s="156" t="str">
        <f>IF('新羽地域の年表 '!H208="","","港北区制・新羽町設置"&amp;SUBSTITUTE('新羽地域の年表 '!H208,CHAR(10),"&lt;br&gt;")&amp;"周年")</f>
        <v>港北区制・新羽町設置9周年</v>
      </c>
      <c r="N208" s="75" t="str">
        <f>IF('新羽地域の年表 '!$H208="","","&lt;br&gt;")</f>
        <v>&lt;br&gt;</v>
      </c>
      <c r="O208" s="156" t="str">
        <f>IF('新羽地域の年表 '!I208="","","新羽町連合町内会（"&amp;SUBSTITUTE('新羽地域の年表 '!I208,CHAR(10),"&lt;br&gt;")&amp;"周年）&lt;br&gt;　連合町内会長："&amp;SUBSTITUTE('新羽地域の年表 '!J208,CHAR(10),"&lt;br&gt;"))</f>
        <v/>
      </c>
      <c r="P208" s="75" t="str">
        <f>IF('新羽地域の年表 '!$J208="","","&lt;br&gt;")</f>
        <v/>
      </c>
      <c r="Q208" s="156" t="str">
        <f>IF('新羽地域の年表 '!K208="","","第"&amp;SUBSTITUTE('新羽地域の年表 '!K208,CHAR(10),"&lt;br&gt;")&amp;"回新羽地区健民祭&lt;br&gt;　実行委員長:"&amp;SUBSTITUTE('新羽地域の年表 '!L208,CHAR(10),"&lt;br&gt;"))</f>
        <v/>
      </c>
      <c r="R208" s="75" t="str">
        <f>IF('新羽地域の年表 '!$L208="","","&lt;br&gt;　優勝：")</f>
        <v/>
      </c>
      <c r="S208" s="156" t="str">
        <f>SUBSTITUTE('新羽地域の年表 '!M208,CHAR(10),"&lt;br&gt;")</f>
        <v/>
      </c>
      <c r="T208" s="75" t="str">
        <f>IF('新羽地域の年表 '!$M208="","","&lt;br&gt;")</f>
        <v/>
      </c>
      <c r="U208" s="156" t="str">
        <f>IF('新羽地域の年表 '!N208="","","第"&amp;SUBSTITUTE('新羽地域の年表 '!N208,CHAR(10),"&lt;br&gt;")&amp;"回新羽サマーフェスティバル&lt;br&gt;　実行委員長："&amp;SUBSTITUTE('新羽地域の年表 '!O208,CHAR(10),"&lt;br&gt;"))</f>
        <v/>
      </c>
      <c r="V208" s="75" t="str">
        <f>IF('新羽地域の年表 '!$O208="","","&lt;br&gt;")</f>
        <v/>
      </c>
      <c r="W208" s="156" t="str">
        <f>IF('新羽地域の年表 '!P208="","",SUBSTITUTE('新羽地域の年表 '!P208,CHAR(10),"&lt;br&gt;"))</f>
        <v/>
      </c>
      <c r="X208" s="75" t="str">
        <f>IF('新羽地域の年表 '!$A208="","","&lt;/font&gt;&lt;/td&gt;&lt;/tr&gt;")</f>
        <v>&lt;/font&gt;&lt;/td&gt;&lt;/tr&gt;</v>
      </c>
      <c r="Y208" s="156"/>
      <c r="AA208" s="158"/>
      <c r="AB208" s="75" t="str">
        <f t="shared" si="5"/>
        <v>&lt;tr&gt;&lt;td valign="top"&gt;1948年&lt;br&gt;&lt;font size="-1"&gt;昭和23年&lt;/font&gt;&lt;/td&gt;&lt;td valign="top"&gt;&lt;font size="-1"&gt;3月7日　港北消防団発足（１本部、５分団、24班　418人体制）&lt;br&gt;消防組織法が施行となり、これにより自治体消防が発足し、消防団は公設消防とともに横浜市に移り、横浜市消防団の第一歩がはじまる&lt;br&gt;当時の消防団設置数は、横浜市8行政区に13団(鶴見、神奈川、西、伊勢佐木、加賀町、山手、寿、大岡、保土ヶ谷、磯子、港北、川和、戸塚)7,809人体制で運営される &lt;br&gt;7月29日　民生委員法制定・公布、即日施行、任期は3年 （民生委員令廃止） &lt;br&gt;磯子区の一部が金沢区になる&lt;br&gt;港北農協発足&lt;/font&gt;&lt;/td&gt;&lt;td nowrap valign="top"&gt;&lt;font size="-1"&gt;横浜開港89周年&lt;br&gt;横浜市政59周年&lt;br&gt;港北区制・新羽町設置9周年&lt;br&gt;&lt;/font&gt;&lt;/td&gt;&lt;/tr&gt;</v>
      </c>
    </row>
    <row r="209" spans="2:28" ht="67.5">
      <c r="B209" s="157"/>
      <c r="D209" s="75" t="str">
        <f>IF('新羽地域の年表 '!$A209="","","&lt;tr&gt;&lt;td valign="&amp;D$2&amp;"top"&amp;D$2&amp;"&gt;")</f>
        <v>&lt;tr&gt;&lt;td valign="top"&gt;</v>
      </c>
      <c r="E209" s="159" t="str">
        <f>IF('新羽地域の年表 '!A209="","",'新羽地域の年表 '!A209&amp;"年&lt;br&gt;&lt;font size="&amp;E$2&amp;"-1"&amp;E$2&amp;"&gt;"&amp;('新羽地域の年表 '!B209&amp;'新羽地域の年表 '!C209&amp;'新羽地域の年表 '!D209))</f>
        <v>1949年&lt;br&gt;&lt;font size="-1"&gt;昭和24年</v>
      </c>
      <c r="F209" s="75" t="str">
        <f>IF('新羽地域の年表 '!$A209="","","&lt;/font&gt;&lt;/td&gt;&lt;td valign="&amp;F$2&amp;"top"&amp;F$2&amp;"&gt;&lt;font size="&amp;F$2&amp;"-1"&amp;F$2&amp;"&gt;")</f>
        <v>&lt;/font&gt;&lt;/td&gt;&lt;td valign="top"&gt;&lt;font size="-1"&gt;</v>
      </c>
      <c r="G209" s="156" t="str">
        <f>SUBSTITUTE('新羽地域の年表 '!E209,CHAR(10),"&lt;br&gt;")</f>
        <v>港北区制10周年・新羽町設置10周年&lt;br&gt;「公的保護事務に於ける民生(児童)委員の活動範囲」(通知)&lt;br&gt;（民生委員は保護実施の補助機関から協力機関に） &lt;br&gt;慶應義塾大学日吉キャンパス返還&lt;br&gt;港北保健所開設</v>
      </c>
      <c r="H209" s="75" t="str">
        <f>IF('新羽地域の年表 '!$A209="","","&lt;/font&gt;&lt;/td&gt;&lt;td nowrap valign="&amp;H$2&amp;"top"&amp;H$2&amp;"&gt;&lt;font size="&amp;F$2&amp;"-1"&amp;F$2&amp;"&gt;")</f>
        <v>&lt;/font&gt;&lt;/td&gt;&lt;td nowrap valign="top"&gt;&lt;font size="-1"&gt;</v>
      </c>
      <c r="I209" s="156" t="str">
        <f>IF('新羽地域の年表 '!F209="","","横浜開港"&amp;SUBSTITUTE('新羽地域の年表 '!F209,CHAR(10),"&lt;br&gt;")&amp;"周年")</f>
        <v>横浜開港90周年</v>
      </c>
      <c r="J209" s="75" t="str">
        <f>IF('新羽地域の年表 '!$F209="","","&lt;br&gt;")</f>
        <v>&lt;br&gt;</v>
      </c>
      <c r="K209" s="156" t="str">
        <f>IF('新羽地域の年表 '!G209="","","横浜市政"&amp;SUBSTITUTE('新羽地域の年表 '!G209,CHAR(10),"&lt;br&gt;")&amp;"周年")</f>
        <v>横浜市政60周年</v>
      </c>
      <c r="L209" s="75" t="str">
        <f>IF('新羽地域の年表 '!$G209="","","&lt;br&gt;")</f>
        <v>&lt;br&gt;</v>
      </c>
      <c r="M209" s="156" t="str">
        <f>IF('新羽地域の年表 '!H209="","","港北区制・新羽町設置"&amp;SUBSTITUTE('新羽地域の年表 '!H209,CHAR(10),"&lt;br&gt;")&amp;"周年")</f>
        <v>港北区制・新羽町設置10周年</v>
      </c>
      <c r="N209" s="75" t="str">
        <f>IF('新羽地域の年表 '!$H209="","","&lt;br&gt;")</f>
        <v>&lt;br&gt;</v>
      </c>
      <c r="O209" s="156" t="str">
        <f>IF('新羽地域の年表 '!I209="","","新羽町連合町内会（"&amp;SUBSTITUTE('新羽地域の年表 '!I209,CHAR(10),"&lt;br&gt;")&amp;"周年）&lt;br&gt;　連合町内会長："&amp;SUBSTITUTE('新羽地域の年表 '!J209,CHAR(10),"&lt;br&gt;"))</f>
        <v/>
      </c>
      <c r="P209" s="75" t="str">
        <f>IF('新羽地域の年表 '!$J209="","","&lt;br&gt;")</f>
        <v/>
      </c>
      <c r="Q209" s="156" t="str">
        <f>IF('新羽地域の年表 '!K209="","","第"&amp;SUBSTITUTE('新羽地域の年表 '!K209,CHAR(10),"&lt;br&gt;")&amp;"回新羽地区健民祭&lt;br&gt;　実行委員長:"&amp;SUBSTITUTE('新羽地域の年表 '!L209,CHAR(10),"&lt;br&gt;"))</f>
        <v/>
      </c>
      <c r="R209" s="75" t="str">
        <f>IF('新羽地域の年表 '!$L209="","","&lt;br&gt;　優勝：")</f>
        <v/>
      </c>
      <c r="S209" s="156" t="str">
        <f>SUBSTITUTE('新羽地域の年表 '!M209,CHAR(10),"&lt;br&gt;")</f>
        <v/>
      </c>
      <c r="T209" s="75" t="str">
        <f>IF('新羽地域の年表 '!$M209="","","&lt;br&gt;")</f>
        <v/>
      </c>
      <c r="U209" s="156" t="str">
        <f>IF('新羽地域の年表 '!N209="","","第"&amp;SUBSTITUTE('新羽地域の年表 '!N209,CHAR(10),"&lt;br&gt;")&amp;"回新羽サマーフェスティバル&lt;br&gt;　実行委員長："&amp;SUBSTITUTE('新羽地域の年表 '!O209,CHAR(10),"&lt;br&gt;"))</f>
        <v/>
      </c>
      <c r="V209" s="75" t="str">
        <f>IF('新羽地域の年表 '!$O209="","","&lt;br&gt;")</f>
        <v/>
      </c>
      <c r="W209" s="156" t="str">
        <f>IF('新羽地域の年表 '!P209="","",SUBSTITUTE('新羽地域の年表 '!P209,CHAR(10),"&lt;br&gt;"))</f>
        <v/>
      </c>
      <c r="X209" s="75" t="str">
        <f>IF('新羽地域の年表 '!$A209="","","&lt;/font&gt;&lt;/td&gt;&lt;/tr&gt;")</f>
        <v>&lt;/font&gt;&lt;/td&gt;&lt;/tr&gt;</v>
      </c>
      <c r="Y209" s="156"/>
      <c r="AA209" s="158"/>
      <c r="AB209" s="75" t="str">
        <f t="shared" si="5"/>
        <v>&lt;tr&gt;&lt;td valign="top"&gt;1949年&lt;br&gt;&lt;font size="-1"&gt;昭和24年&lt;/font&gt;&lt;/td&gt;&lt;td valign="top"&gt;&lt;font size="-1"&gt;港北区制10周年・新羽町設置10周年&lt;br&gt;「公的保護事務に於ける民生(児童)委員の活動範囲」(通知)&lt;br&gt;（民生委員は保護実施の補助機関から協力機関に） &lt;br&gt;慶應義塾大学日吉キャンパス返還&lt;br&gt;港北保健所開設&lt;/font&gt;&lt;/td&gt;&lt;td nowrap valign="top"&gt;&lt;font size="-1"&gt;横浜開港90周年&lt;br&gt;横浜市政60周年&lt;br&gt;港北区制・新羽町設置10周年&lt;br&gt;&lt;/font&gt;&lt;/td&gt;&lt;/tr&gt;</v>
      </c>
    </row>
    <row r="210" spans="2:28" ht="40.5">
      <c r="B210" s="157"/>
      <c r="D210" s="75" t="str">
        <f>IF('新羽地域の年表 '!$A210="","","&lt;tr&gt;&lt;td valign="&amp;D$2&amp;"top"&amp;D$2&amp;"&gt;")</f>
        <v>&lt;tr&gt;&lt;td valign="top"&gt;</v>
      </c>
      <c r="E210" s="159" t="str">
        <f>IF('新羽地域の年表 '!A210="","",'新羽地域の年表 '!A210&amp;"年&lt;br&gt;&lt;font size="&amp;E$2&amp;"-1"&amp;E$2&amp;"&gt;"&amp;('新羽地域の年表 '!B210&amp;'新羽地域の年表 '!C210&amp;'新羽地域の年表 '!D210))</f>
        <v>1950年&lt;br&gt;&lt;font size="-1"&gt;昭和25年</v>
      </c>
      <c r="F210" s="75" t="str">
        <f>IF('新羽地域の年表 '!$A210="","","&lt;/font&gt;&lt;/td&gt;&lt;td valign="&amp;F$2&amp;"top"&amp;F$2&amp;"&gt;&lt;font size="&amp;F$2&amp;"-1"&amp;F$2&amp;"&gt;")</f>
        <v>&lt;/font&gt;&lt;/td&gt;&lt;td valign="top"&gt;&lt;font size="-1"&gt;</v>
      </c>
      <c r="G210" s="156" t="str">
        <f>SUBSTITUTE('新羽地域の年表 '!E210,CHAR(10),"&lt;br&gt;")</f>
        <v>全国に先がけて「横浜市健民体育指導員」制度が発足する。&lt;br&gt;神奈川県校外生活指導者が結成&lt;br&gt;民生安定所(現福祉保健センター)開設</v>
      </c>
      <c r="H210" s="75" t="str">
        <f>IF('新羽地域の年表 '!$A210="","","&lt;/font&gt;&lt;/td&gt;&lt;td nowrap valign="&amp;H$2&amp;"top"&amp;H$2&amp;"&gt;&lt;font size="&amp;F$2&amp;"-1"&amp;F$2&amp;"&gt;")</f>
        <v>&lt;/font&gt;&lt;/td&gt;&lt;td nowrap valign="top"&gt;&lt;font size="-1"&gt;</v>
      </c>
      <c r="I210" s="156" t="str">
        <f>IF('新羽地域の年表 '!F210="","","横浜開港"&amp;SUBSTITUTE('新羽地域の年表 '!F210,CHAR(10),"&lt;br&gt;")&amp;"周年")</f>
        <v>横浜開港91周年</v>
      </c>
      <c r="J210" s="75" t="str">
        <f>IF('新羽地域の年表 '!$F210="","","&lt;br&gt;")</f>
        <v>&lt;br&gt;</v>
      </c>
      <c r="K210" s="156" t="str">
        <f>IF('新羽地域の年表 '!G210="","","横浜市政"&amp;SUBSTITUTE('新羽地域の年表 '!G210,CHAR(10),"&lt;br&gt;")&amp;"周年")</f>
        <v>横浜市政61周年</v>
      </c>
      <c r="L210" s="75" t="str">
        <f>IF('新羽地域の年表 '!$G210="","","&lt;br&gt;")</f>
        <v>&lt;br&gt;</v>
      </c>
      <c r="M210" s="156" t="str">
        <f>IF('新羽地域の年表 '!H210="","","港北区制・新羽町設置"&amp;SUBSTITUTE('新羽地域の年表 '!H210,CHAR(10),"&lt;br&gt;")&amp;"周年")</f>
        <v>港北区制・新羽町設置11周年</v>
      </c>
      <c r="N210" s="75" t="str">
        <f>IF('新羽地域の年表 '!$H210="","","&lt;br&gt;")</f>
        <v>&lt;br&gt;</v>
      </c>
      <c r="O210" s="156" t="str">
        <f>IF('新羽地域の年表 '!I210="","","新羽町連合町内会（"&amp;SUBSTITUTE('新羽地域の年表 '!I210,CHAR(10),"&lt;br&gt;")&amp;"周年）&lt;br&gt;　連合町内会長："&amp;SUBSTITUTE('新羽地域の年表 '!J210,CHAR(10),"&lt;br&gt;"))</f>
        <v/>
      </c>
      <c r="P210" s="75" t="str">
        <f>IF('新羽地域の年表 '!$J210="","","&lt;br&gt;")</f>
        <v/>
      </c>
      <c r="Q210" s="156" t="str">
        <f>IF('新羽地域の年表 '!K210="","","第"&amp;SUBSTITUTE('新羽地域の年表 '!K210,CHAR(10),"&lt;br&gt;")&amp;"回新羽地区健民祭&lt;br&gt;　実行委員長:"&amp;SUBSTITUTE('新羽地域の年表 '!L210,CHAR(10),"&lt;br&gt;"))</f>
        <v/>
      </c>
      <c r="R210" s="75" t="str">
        <f>IF('新羽地域の年表 '!$L210="","","&lt;br&gt;　優勝：")</f>
        <v/>
      </c>
      <c r="S210" s="156" t="str">
        <f>SUBSTITUTE('新羽地域の年表 '!M210,CHAR(10),"&lt;br&gt;")</f>
        <v/>
      </c>
      <c r="T210" s="75" t="str">
        <f>IF('新羽地域の年表 '!$M210="","","&lt;br&gt;")</f>
        <v/>
      </c>
      <c r="U210" s="156" t="str">
        <f>IF('新羽地域の年表 '!N210="","","第"&amp;SUBSTITUTE('新羽地域の年表 '!N210,CHAR(10),"&lt;br&gt;")&amp;"回新羽サマーフェスティバル&lt;br&gt;　実行委員長："&amp;SUBSTITUTE('新羽地域の年表 '!O210,CHAR(10),"&lt;br&gt;"))</f>
        <v/>
      </c>
      <c r="V210" s="75" t="str">
        <f>IF('新羽地域の年表 '!$O210="","","&lt;br&gt;")</f>
        <v/>
      </c>
      <c r="W210" s="156" t="str">
        <f>IF('新羽地域の年表 '!P210="","",SUBSTITUTE('新羽地域の年表 '!P210,CHAR(10),"&lt;br&gt;"))</f>
        <v/>
      </c>
      <c r="X210" s="75" t="str">
        <f>IF('新羽地域の年表 '!$A210="","","&lt;/font&gt;&lt;/td&gt;&lt;/tr&gt;")</f>
        <v>&lt;/font&gt;&lt;/td&gt;&lt;/tr&gt;</v>
      </c>
      <c r="Y210" s="156"/>
      <c r="AA210" s="158"/>
      <c r="AB210" s="75" t="str">
        <f t="shared" si="5"/>
        <v>&lt;tr&gt;&lt;td valign="top"&gt;1950年&lt;br&gt;&lt;font size="-1"&gt;昭和25年&lt;/font&gt;&lt;/td&gt;&lt;td valign="top"&gt;&lt;font size="-1"&gt;全国に先がけて「横浜市健民体育指導員」制度が発足する。&lt;br&gt;神奈川県校外生活指導者が結成&lt;br&gt;民生安定所(現福祉保健センター)開設&lt;/font&gt;&lt;/td&gt;&lt;td nowrap valign="top"&gt;&lt;font size="-1"&gt;横浜開港91周年&lt;br&gt;横浜市政61周年&lt;br&gt;港北区制・新羽町設置11周年&lt;br&gt;&lt;/font&gt;&lt;/td&gt;&lt;/tr&gt;</v>
      </c>
    </row>
    <row r="211" spans="2:28" ht="67.5">
      <c r="B211" s="157"/>
      <c r="D211" s="75" t="str">
        <f>IF('新羽地域の年表 '!$A211="","","&lt;tr&gt;&lt;td valign="&amp;D$2&amp;"top"&amp;D$2&amp;"&gt;")</f>
        <v>&lt;tr&gt;&lt;td valign="top"&gt;</v>
      </c>
      <c r="E211" s="159" t="str">
        <f>IF('新羽地域の年表 '!A211="","",'新羽地域の年表 '!A211&amp;"年&lt;br&gt;&lt;font size="&amp;E$2&amp;"-1"&amp;E$2&amp;"&gt;"&amp;('新羽地域の年表 '!B211&amp;'新羽地域の年表 '!C211&amp;'新羽地域の年表 '!D211))</f>
        <v>1951年&lt;br&gt;&lt;font size="-1"&gt;昭和26年</v>
      </c>
      <c r="F211" s="75" t="str">
        <f>IF('新羽地域の年表 '!$A211="","","&lt;/font&gt;&lt;/td&gt;&lt;td valign="&amp;F$2&amp;"top"&amp;F$2&amp;"&gt;&lt;font size="&amp;F$2&amp;"-1"&amp;F$2&amp;"&gt;")</f>
        <v>&lt;/font&gt;&lt;/td&gt;&lt;td valign="top"&gt;&lt;font size="-1"&gt;</v>
      </c>
      <c r="G211" s="156" t="str">
        <f>SUBSTITUTE('新羽地域の年表 '!E211,CHAR(10),"&lt;br&gt;")</f>
        <v>民生委員信条制定　全日本民生委員連盟は、中央社会福祉協議会の発足への参加を決定  &lt;br&gt;横浜港の管理権が国から市へ移る&lt;br&gt;横浜市人口100万人突破&lt;br&gt;港北消防署開署&lt;br&gt;港北区社会福祉協議会、港北区農業委員会発足</v>
      </c>
      <c r="H211" s="75" t="str">
        <f>IF('新羽地域の年表 '!$A211="","","&lt;/font&gt;&lt;/td&gt;&lt;td nowrap valign="&amp;H$2&amp;"top"&amp;H$2&amp;"&gt;&lt;font size="&amp;F$2&amp;"-1"&amp;F$2&amp;"&gt;")</f>
        <v>&lt;/font&gt;&lt;/td&gt;&lt;td nowrap valign="top"&gt;&lt;font size="-1"&gt;</v>
      </c>
      <c r="I211" s="156" t="str">
        <f>IF('新羽地域の年表 '!F211="","","横浜開港"&amp;SUBSTITUTE('新羽地域の年表 '!F211,CHAR(10),"&lt;br&gt;")&amp;"周年")</f>
        <v>横浜開港92周年</v>
      </c>
      <c r="J211" s="75" t="str">
        <f>IF('新羽地域の年表 '!$F211="","","&lt;br&gt;")</f>
        <v>&lt;br&gt;</v>
      </c>
      <c r="K211" s="156" t="str">
        <f>IF('新羽地域の年表 '!G211="","","横浜市政"&amp;SUBSTITUTE('新羽地域の年表 '!G211,CHAR(10),"&lt;br&gt;")&amp;"周年")</f>
        <v>横浜市政62周年</v>
      </c>
      <c r="L211" s="75" t="str">
        <f>IF('新羽地域の年表 '!$G211="","","&lt;br&gt;")</f>
        <v>&lt;br&gt;</v>
      </c>
      <c r="M211" s="156" t="str">
        <f>IF('新羽地域の年表 '!H211="","","港北区制・新羽町設置"&amp;SUBSTITUTE('新羽地域の年表 '!H211,CHAR(10),"&lt;br&gt;")&amp;"周年")</f>
        <v>港北区制・新羽町設置12周年</v>
      </c>
      <c r="N211" s="75" t="str">
        <f>IF('新羽地域の年表 '!$H211="","","&lt;br&gt;")</f>
        <v>&lt;br&gt;</v>
      </c>
      <c r="O211" s="156" t="str">
        <f>IF('新羽地域の年表 '!I211="","","新羽町連合町内会（"&amp;SUBSTITUTE('新羽地域の年表 '!I211,CHAR(10),"&lt;br&gt;")&amp;"周年）&lt;br&gt;　連合町内会長："&amp;SUBSTITUTE('新羽地域の年表 '!J211,CHAR(10),"&lt;br&gt;"))</f>
        <v/>
      </c>
      <c r="P211" s="75" t="str">
        <f>IF('新羽地域の年表 '!$J211="","","&lt;br&gt;")</f>
        <v/>
      </c>
      <c r="Q211" s="156" t="str">
        <f>IF('新羽地域の年表 '!K211="","","第"&amp;SUBSTITUTE('新羽地域の年表 '!K211,CHAR(10),"&lt;br&gt;")&amp;"回新羽地区健民祭&lt;br&gt;　実行委員長:"&amp;SUBSTITUTE('新羽地域の年表 '!L211,CHAR(10),"&lt;br&gt;"))</f>
        <v/>
      </c>
      <c r="R211" s="75" t="str">
        <f>IF('新羽地域の年表 '!$L211="","","&lt;br&gt;　優勝：")</f>
        <v/>
      </c>
      <c r="S211" s="156" t="str">
        <f>SUBSTITUTE('新羽地域の年表 '!M211,CHAR(10),"&lt;br&gt;")</f>
        <v/>
      </c>
      <c r="T211" s="75" t="str">
        <f>IF('新羽地域の年表 '!$M211="","","&lt;br&gt;")</f>
        <v/>
      </c>
      <c r="U211" s="156" t="str">
        <f>IF('新羽地域の年表 '!N211="","","第"&amp;SUBSTITUTE('新羽地域の年表 '!N211,CHAR(10),"&lt;br&gt;")&amp;"回新羽サマーフェスティバル&lt;br&gt;　実行委員長："&amp;SUBSTITUTE('新羽地域の年表 '!O211,CHAR(10),"&lt;br&gt;"))</f>
        <v/>
      </c>
      <c r="V211" s="75" t="str">
        <f>IF('新羽地域の年表 '!$O211="","","&lt;br&gt;")</f>
        <v/>
      </c>
      <c r="W211" s="156" t="str">
        <f>IF('新羽地域の年表 '!P211="","",SUBSTITUTE('新羽地域の年表 '!P211,CHAR(10),"&lt;br&gt;"))</f>
        <v/>
      </c>
      <c r="X211" s="75" t="str">
        <f>IF('新羽地域の年表 '!$A211="","","&lt;/font&gt;&lt;/td&gt;&lt;/tr&gt;")</f>
        <v>&lt;/font&gt;&lt;/td&gt;&lt;/tr&gt;</v>
      </c>
      <c r="Y211" s="156"/>
      <c r="AA211" s="158"/>
      <c r="AB211" s="75" t="str">
        <f t="shared" si="5"/>
        <v>&lt;tr&gt;&lt;td valign="top"&gt;1951年&lt;br&gt;&lt;font size="-1"&gt;昭和26年&lt;/font&gt;&lt;/td&gt;&lt;td valign="top"&gt;&lt;font size="-1"&gt;民生委員信条制定　全日本民生委員連盟は、中央社会福祉協議会の発足への参加を決定  &lt;br&gt;横浜港の管理権が国から市へ移る&lt;br&gt;横浜市人口100万人突破&lt;br&gt;港北消防署開署&lt;br&gt;港北区社会福祉協議会、港北区農業委員会発足&lt;/font&gt;&lt;/td&gt;&lt;td nowrap valign="top"&gt;&lt;font size="-1"&gt;横浜開港92周年&lt;br&gt;横浜市政62周年&lt;br&gt;港北区制・新羽町設置12周年&lt;br&gt;&lt;/font&gt;&lt;/td&gt;&lt;/tr&gt;</v>
      </c>
    </row>
    <row r="212" spans="2:28" ht="81">
      <c r="B212" s="157"/>
      <c r="D212" s="75" t="str">
        <f>IF('新羽地域の年表 '!$A212="","","&lt;tr&gt;&lt;td valign="&amp;D$2&amp;"top"&amp;D$2&amp;"&gt;")</f>
        <v>&lt;tr&gt;&lt;td valign="top"&gt;</v>
      </c>
      <c r="E212" s="159" t="str">
        <f>IF('新羽地域の年表 '!A212="","",'新羽地域の年表 '!A212&amp;"年&lt;br&gt;&lt;font size="&amp;E$2&amp;"-1"&amp;E$2&amp;"&gt;"&amp;('新羽地域の年表 '!B212&amp;'新羽地域の年表 '!C212&amp;'新羽地域の年表 '!D212))</f>
        <v>1952年&lt;br&gt;&lt;font size="-1"&gt;昭和27年</v>
      </c>
      <c r="F212" s="75" t="str">
        <f>IF('新羽地域の年表 '!$A212="","","&lt;/font&gt;&lt;/td&gt;&lt;td valign="&amp;F$2&amp;"top"&amp;F$2&amp;"&gt;&lt;font size="&amp;F$2&amp;"-1"&amp;F$2&amp;"&gt;")</f>
        <v>&lt;/font&gt;&lt;/td&gt;&lt;td valign="top"&gt;&lt;font size="-1"&gt;</v>
      </c>
      <c r="G212" s="156" t="str">
        <f>SUBSTITUTE('新羽地域の年表 '!E212,CHAR(10),"&lt;br&gt;")</f>
        <v xml:space="preserve">5月12日 バスのワンマンカー使用開始 &lt;br&gt;10月1日 地方公営企業法施行。電車、バスとも企業会計による独立採算制となる &lt;br&gt;11月　磯子区が2分割され、磯子区を受持ち区域にしていた磯子消防団が2分割され、金沢消防団が誕生し条例定数も15人増員され、14団7,824人体制となる。 </v>
      </c>
      <c r="H212" s="75" t="str">
        <f>IF('新羽地域の年表 '!$A212="","","&lt;/font&gt;&lt;/td&gt;&lt;td nowrap valign="&amp;H$2&amp;"top"&amp;H$2&amp;"&gt;&lt;font size="&amp;F$2&amp;"-1"&amp;F$2&amp;"&gt;")</f>
        <v>&lt;/font&gt;&lt;/td&gt;&lt;td nowrap valign="top"&gt;&lt;font size="-1"&gt;</v>
      </c>
      <c r="I212" s="156" t="str">
        <f>IF('新羽地域の年表 '!F212="","","横浜開港"&amp;SUBSTITUTE('新羽地域の年表 '!F212,CHAR(10),"&lt;br&gt;")&amp;"周年")</f>
        <v>横浜開港93周年</v>
      </c>
      <c r="J212" s="75" t="str">
        <f>IF('新羽地域の年表 '!$F212="","","&lt;br&gt;")</f>
        <v>&lt;br&gt;</v>
      </c>
      <c r="K212" s="156" t="str">
        <f>IF('新羽地域の年表 '!G212="","","横浜市政"&amp;SUBSTITUTE('新羽地域の年表 '!G212,CHAR(10),"&lt;br&gt;")&amp;"周年")</f>
        <v>横浜市政63周年</v>
      </c>
      <c r="L212" s="75" t="str">
        <f>IF('新羽地域の年表 '!$G212="","","&lt;br&gt;")</f>
        <v>&lt;br&gt;</v>
      </c>
      <c r="M212" s="156" t="str">
        <f>IF('新羽地域の年表 '!H212="","","港北区制・新羽町設置"&amp;SUBSTITUTE('新羽地域の年表 '!H212,CHAR(10),"&lt;br&gt;")&amp;"周年")</f>
        <v>港北区制・新羽町設置13周年</v>
      </c>
      <c r="N212" s="75" t="str">
        <f>IF('新羽地域の年表 '!$H212="","","&lt;br&gt;")</f>
        <v>&lt;br&gt;</v>
      </c>
      <c r="O212" s="156" t="str">
        <f>IF('新羽地域の年表 '!I212="","","新羽町連合町内会（"&amp;SUBSTITUTE('新羽地域の年表 '!I212,CHAR(10),"&lt;br&gt;")&amp;"周年）&lt;br&gt;　連合町内会長："&amp;SUBSTITUTE('新羽地域の年表 '!J212,CHAR(10),"&lt;br&gt;"))</f>
        <v/>
      </c>
      <c r="P212" s="75" t="str">
        <f>IF('新羽地域の年表 '!$J212="","","&lt;br&gt;")</f>
        <v/>
      </c>
      <c r="Q212" s="156" t="str">
        <f>IF('新羽地域の年表 '!K212="","","第"&amp;SUBSTITUTE('新羽地域の年表 '!K212,CHAR(10),"&lt;br&gt;")&amp;"回新羽地区健民祭&lt;br&gt;　実行委員長:"&amp;SUBSTITUTE('新羽地域の年表 '!L212,CHAR(10),"&lt;br&gt;"))</f>
        <v/>
      </c>
      <c r="R212" s="75" t="str">
        <f>IF('新羽地域の年表 '!$L212="","","&lt;br&gt;　優勝：")</f>
        <v/>
      </c>
      <c r="S212" s="156" t="str">
        <f>SUBSTITUTE('新羽地域の年表 '!M212,CHAR(10),"&lt;br&gt;")</f>
        <v/>
      </c>
      <c r="T212" s="75" t="str">
        <f>IF('新羽地域の年表 '!$M212="","","&lt;br&gt;")</f>
        <v/>
      </c>
      <c r="U212" s="156" t="str">
        <f>IF('新羽地域の年表 '!N212="","","第"&amp;SUBSTITUTE('新羽地域の年表 '!N212,CHAR(10),"&lt;br&gt;")&amp;"回新羽サマーフェスティバル&lt;br&gt;　実行委員長："&amp;SUBSTITUTE('新羽地域の年表 '!O212,CHAR(10),"&lt;br&gt;"))</f>
        <v/>
      </c>
      <c r="V212" s="75" t="str">
        <f>IF('新羽地域の年表 '!$O212="","","&lt;br&gt;")</f>
        <v/>
      </c>
      <c r="W212" s="156" t="str">
        <f>IF('新羽地域の年表 '!P212="","",SUBSTITUTE('新羽地域の年表 '!P212,CHAR(10),"&lt;br&gt;"))</f>
        <v/>
      </c>
      <c r="X212" s="75" t="str">
        <f>IF('新羽地域の年表 '!$A212="","","&lt;/font&gt;&lt;/td&gt;&lt;/tr&gt;")</f>
        <v>&lt;/font&gt;&lt;/td&gt;&lt;/tr&gt;</v>
      </c>
      <c r="Y212" s="156"/>
      <c r="AA212" s="158"/>
      <c r="AB212" s="75" t="str">
        <f t="shared" si="5"/>
        <v>&lt;tr&gt;&lt;td valign="top"&gt;1952年&lt;br&gt;&lt;font size="-1"&gt;昭和27年&lt;/font&gt;&lt;/td&gt;&lt;td valign="top"&gt;&lt;font size="-1"&gt;5月12日 バスのワンマンカー使用開始 &lt;br&gt;10月1日 地方公営企業法施行。電車、バスとも企業会計による独立採算制となる &lt;br&gt;11月　磯子区が2分割され、磯子区を受持ち区域にしていた磯子消防団が2分割され、金沢消防団が誕生し条例定数も15人増員され、14団7,824人体制となる。 &lt;/font&gt;&lt;/td&gt;&lt;td nowrap valign="top"&gt;&lt;font size="-1"&gt;横浜開港93周年&lt;br&gt;横浜市政63周年&lt;br&gt;港北区制・新羽町設置13周年&lt;br&gt;&lt;/font&gt;&lt;/td&gt;&lt;/tr&gt;</v>
      </c>
    </row>
    <row r="213" spans="2:28" ht="27">
      <c r="B213" s="157"/>
      <c r="D213" s="75" t="str">
        <f>IF('新羽地域の年表 '!$A213="","","&lt;tr&gt;&lt;td valign="&amp;D$2&amp;"top"&amp;D$2&amp;"&gt;")</f>
        <v>&lt;tr&gt;&lt;td valign="top"&gt;</v>
      </c>
      <c r="E213" s="159" t="str">
        <f>IF('新羽地域の年表 '!A213="","",'新羽地域の年表 '!A213&amp;"年&lt;br&gt;&lt;font size="&amp;E$2&amp;"-1"&amp;E$2&amp;"&gt;"&amp;('新羽地域の年表 '!B213&amp;'新羽地域の年表 '!C213&amp;'新羽地域の年表 '!D213))</f>
        <v>1953年&lt;br&gt;&lt;font size="-1"&gt;昭和28年</v>
      </c>
      <c r="F213" s="75" t="str">
        <f>IF('新羽地域の年表 '!$A213="","","&lt;/font&gt;&lt;/td&gt;&lt;td valign="&amp;F$2&amp;"top"&amp;F$2&amp;"&gt;&lt;font size="&amp;F$2&amp;"-1"&amp;F$2&amp;"&gt;")</f>
        <v>&lt;/font&gt;&lt;/td&gt;&lt;td valign="top"&gt;&lt;font size="-1"&gt;</v>
      </c>
      <c r="G213" s="156" t="str">
        <f>SUBSTITUTE('新羽地域の年表 '!E213,CHAR(10),"&lt;br&gt;")</f>
        <v>6月2日の開港記念日で、第1回国際仮装行列が実現</v>
      </c>
      <c r="H213" s="75" t="str">
        <f>IF('新羽地域の年表 '!$A213="","","&lt;/font&gt;&lt;/td&gt;&lt;td nowrap valign="&amp;H$2&amp;"top"&amp;H$2&amp;"&gt;&lt;font size="&amp;F$2&amp;"-1"&amp;F$2&amp;"&gt;")</f>
        <v>&lt;/font&gt;&lt;/td&gt;&lt;td nowrap valign="top"&gt;&lt;font size="-1"&gt;</v>
      </c>
      <c r="I213" s="156" t="str">
        <f>IF('新羽地域の年表 '!F213="","","横浜開港"&amp;SUBSTITUTE('新羽地域の年表 '!F213,CHAR(10),"&lt;br&gt;")&amp;"周年")</f>
        <v>横浜開港94周年</v>
      </c>
      <c r="J213" s="75" t="str">
        <f>IF('新羽地域の年表 '!$F213="","","&lt;br&gt;")</f>
        <v>&lt;br&gt;</v>
      </c>
      <c r="K213" s="156" t="str">
        <f>IF('新羽地域の年表 '!G213="","","横浜市政"&amp;SUBSTITUTE('新羽地域の年表 '!G213,CHAR(10),"&lt;br&gt;")&amp;"周年")</f>
        <v>横浜市政64周年</v>
      </c>
      <c r="L213" s="75" t="str">
        <f>IF('新羽地域の年表 '!$G213="","","&lt;br&gt;")</f>
        <v>&lt;br&gt;</v>
      </c>
      <c r="M213" s="156" t="str">
        <f>IF('新羽地域の年表 '!H213="","","港北区制・新羽町設置"&amp;SUBSTITUTE('新羽地域の年表 '!H213,CHAR(10),"&lt;br&gt;")&amp;"周年")</f>
        <v>港北区制・新羽町設置14周年</v>
      </c>
      <c r="N213" s="75" t="str">
        <f>IF('新羽地域の年表 '!$H213="","","&lt;br&gt;")</f>
        <v>&lt;br&gt;</v>
      </c>
      <c r="O213" s="156" t="str">
        <f>IF('新羽地域の年表 '!I213="","","新羽町連合町内会（"&amp;SUBSTITUTE('新羽地域の年表 '!I213,CHAR(10),"&lt;br&gt;")&amp;"周年）&lt;br&gt;　連合町内会長："&amp;SUBSTITUTE('新羽地域の年表 '!J213,CHAR(10),"&lt;br&gt;"))</f>
        <v/>
      </c>
      <c r="P213" s="75" t="str">
        <f>IF('新羽地域の年表 '!$J213="","","&lt;br&gt;")</f>
        <v/>
      </c>
      <c r="Q213" s="156" t="str">
        <f>IF('新羽地域の年表 '!K213="","","第"&amp;SUBSTITUTE('新羽地域の年表 '!K213,CHAR(10),"&lt;br&gt;")&amp;"回新羽地区健民祭&lt;br&gt;　実行委員長:"&amp;SUBSTITUTE('新羽地域の年表 '!L213,CHAR(10),"&lt;br&gt;"))</f>
        <v/>
      </c>
      <c r="R213" s="75" t="str">
        <f>IF('新羽地域の年表 '!$L213="","","&lt;br&gt;　優勝：")</f>
        <v/>
      </c>
      <c r="S213" s="156" t="str">
        <f>SUBSTITUTE('新羽地域の年表 '!M213,CHAR(10),"&lt;br&gt;")</f>
        <v/>
      </c>
      <c r="T213" s="75" t="str">
        <f>IF('新羽地域の年表 '!$M213="","","&lt;br&gt;")</f>
        <v/>
      </c>
      <c r="U213" s="156" t="str">
        <f>IF('新羽地域の年表 '!N213="","","第"&amp;SUBSTITUTE('新羽地域の年表 '!N213,CHAR(10),"&lt;br&gt;")&amp;"回新羽サマーフェスティバル&lt;br&gt;　実行委員長："&amp;SUBSTITUTE('新羽地域の年表 '!O213,CHAR(10),"&lt;br&gt;"))</f>
        <v/>
      </c>
      <c r="V213" s="75" t="str">
        <f>IF('新羽地域の年表 '!$O213="","","&lt;br&gt;")</f>
        <v/>
      </c>
      <c r="W213" s="156" t="str">
        <f>IF('新羽地域の年表 '!P213="","",SUBSTITUTE('新羽地域の年表 '!P213,CHAR(10),"&lt;br&gt;"))</f>
        <v/>
      </c>
      <c r="X213" s="75" t="str">
        <f>IF('新羽地域の年表 '!$A213="","","&lt;/font&gt;&lt;/td&gt;&lt;/tr&gt;")</f>
        <v>&lt;/font&gt;&lt;/td&gt;&lt;/tr&gt;</v>
      </c>
      <c r="Y213" s="156"/>
      <c r="AA213" s="158"/>
      <c r="AB213" s="75" t="str">
        <f t="shared" si="5"/>
        <v>&lt;tr&gt;&lt;td valign="top"&gt;1953年&lt;br&gt;&lt;font size="-1"&gt;昭和28年&lt;/font&gt;&lt;/td&gt;&lt;td valign="top"&gt;&lt;font size="-1"&gt;6月2日の開港記念日で、第1回国際仮装行列が実現&lt;/font&gt;&lt;/td&gt;&lt;td nowrap valign="top"&gt;&lt;font size="-1"&gt;横浜開港94周年&lt;br&gt;横浜市政64周年&lt;br&gt;港北区制・新羽町設置14周年&lt;br&gt;&lt;/font&gt;&lt;/td&gt;&lt;/tr&gt;</v>
      </c>
    </row>
    <row r="214" spans="2:28" ht="27">
      <c r="B214" s="157"/>
      <c r="D214" s="75" t="str">
        <f>IF('新羽地域の年表 '!$A214="","","&lt;tr&gt;&lt;td valign="&amp;D$2&amp;"top"&amp;D$2&amp;"&gt;")</f>
        <v>&lt;tr&gt;&lt;td valign="top"&gt;</v>
      </c>
      <c r="E214" s="159" t="str">
        <f>IF('新羽地域の年表 '!A214="","",'新羽地域の年表 '!A214&amp;"年&lt;br&gt;&lt;font size="&amp;E$2&amp;"-1"&amp;E$2&amp;"&gt;"&amp;('新羽地域の年表 '!B214&amp;'新羽地域の年表 '!C214&amp;'新羽地域の年表 '!D214))</f>
        <v>1954年&lt;br&gt;&lt;font size="-1"&gt;昭和29年</v>
      </c>
      <c r="F214" s="75" t="str">
        <f>IF('新羽地域の年表 '!$A214="","","&lt;/font&gt;&lt;/td&gt;&lt;td valign="&amp;F$2&amp;"top"&amp;F$2&amp;"&gt;&lt;font size="&amp;F$2&amp;"-1"&amp;F$2&amp;"&gt;")</f>
        <v>&lt;/font&gt;&lt;/td&gt;&lt;td valign="top"&gt;&lt;font size="-1"&gt;</v>
      </c>
      <c r="G214" s="156" t="str">
        <f>SUBSTITUTE('新羽地域の年表 '!E214,CHAR(10),"&lt;br&gt;")</f>
        <v>9月13日：土地改良事業に伴い、新羽町と新吉田町の境界を変更&lt;br&gt;篠原町で弥生式土器を発見</v>
      </c>
      <c r="H214" s="75" t="str">
        <f>IF('新羽地域の年表 '!$A214="","","&lt;/font&gt;&lt;/td&gt;&lt;td nowrap valign="&amp;H$2&amp;"top"&amp;H$2&amp;"&gt;&lt;font size="&amp;F$2&amp;"-1"&amp;F$2&amp;"&gt;")</f>
        <v>&lt;/font&gt;&lt;/td&gt;&lt;td nowrap valign="top"&gt;&lt;font size="-1"&gt;</v>
      </c>
      <c r="I214" s="156" t="str">
        <f>IF('新羽地域の年表 '!F214="","","横浜開港"&amp;SUBSTITUTE('新羽地域の年表 '!F214,CHAR(10),"&lt;br&gt;")&amp;"周年")</f>
        <v>横浜開港95周年</v>
      </c>
      <c r="J214" s="75" t="str">
        <f>IF('新羽地域の年表 '!$F214="","","&lt;br&gt;")</f>
        <v>&lt;br&gt;</v>
      </c>
      <c r="K214" s="156" t="str">
        <f>IF('新羽地域の年表 '!G214="","","横浜市政"&amp;SUBSTITUTE('新羽地域の年表 '!G214,CHAR(10),"&lt;br&gt;")&amp;"周年")</f>
        <v>横浜市政65周年</v>
      </c>
      <c r="L214" s="75" t="str">
        <f>IF('新羽地域の年表 '!$G214="","","&lt;br&gt;")</f>
        <v>&lt;br&gt;</v>
      </c>
      <c r="M214" s="156" t="str">
        <f>IF('新羽地域の年表 '!H214="","","港北区制・新羽町設置"&amp;SUBSTITUTE('新羽地域の年表 '!H214,CHAR(10),"&lt;br&gt;")&amp;"周年")</f>
        <v>港北区制・新羽町設置15周年</v>
      </c>
      <c r="N214" s="75" t="str">
        <f>IF('新羽地域の年表 '!$H214="","","&lt;br&gt;")</f>
        <v>&lt;br&gt;</v>
      </c>
      <c r="O214" s="156" t="str">
        <f>IF('新羽地域の年表 '!I214="","","新羽町連合町内会（"&amp;SUBSTITUTE('新羽地域の年表 '!I214,CHAR(10),"&lt;br&gt;")&amp;"周年）&lt;br&gt;　連合町内会長："&amp;SUBSTITUTE('新羽地域の年表 '!J214,CHAR(10),"&lt;br&gt;"))</f>
        <v/>
      </c>
      <c r="P214" s="75" t="str">
        <f>IF('新羽地域の年表 '!$J214="","","&lt;br&gt;")</f>
        <v/>
      </c>
      <c r="Q214" s="156" t="str">
        <f>IF('新羽地域の年表 '!K214="","","第"&amp;SUBSTITUTE('新羽地域の年表 '!K214,CHAR(10),"&lt;br&gt;")&amp;"回新羽地区健民祭&lt;br&gt;　実行委員長:"&amp;SUBSTITUTE('新羽地域の年表 '!L214,CHAR(10),"&lt;br&gt;"))</f>
        <v/>
      </c>
      <c r="R214" s="75" t="str">
        <f>IF('新羽地域の年表 '!$L214="","","&lt;br&gt;　優勝：")</f>
        <v/>
      </c>
      <c r="S214" s="156" t="str">
        <f>SUBSTITUTE('新羽地域の年表 '!M214,CHAR(10),"&lt;br&gt;")</f>
        <v/>
      </c>
      <c r="T214" s="75" t="str">
        <f>IF('新羽地域の年表 '!$M214="","","&lt;br&gt;")</f>
        <v/>
      </c>
      <c r="U214" s="156" t="str">
        <f>IF('新羽地域の年表 '!N214="","","第"&amp;SUBSTITUTE('新羽地域の年表 '!N214,CHAR(10),"&lt;br&gt;")&amp;"回新羽サマーフェスティバル&lt;br&gt;　実行委員長："&amp;SUBSTITUTE('新羽地域の年表 '!O214,CHAR(10),"&lt;br&gt;"))</f>
        <v/>
      </c>
      <c r="V214" s="75" t="str">
        <f>IF('新羽地域の年表 '!$O214="","","&lt;br&gt;")</f>
        <v/>
      </c>
      <c r="W214" s="156" t="str">
        <f>IF('新羽地域の年表 '!P214="","",SUBSTITUTE('新羽地域の年表 '!P214,CHAR(10),"&lt;br&gt;"))</f>
        <v/>
      </c>
      <c r="X214" s="75" t="str">
        <f>IF('新羽地域の年表 '!$A214="","","&lt;/font&gt;&lt;/td&gt;&lt;/tr&gt;")</f>
        <v>&lt;/font&gt;&lt;/td&gt;&lt;/tr&gt;</v>
      </c>
      <c r="Y214" s="156"/>
      <c r="AA214" s="158"/>
      <c r="AB214" s="75" t="str">
        <f t="shared" si="5"/>
        <v>&lt;tr&gt;&lt;td valign="top"&gt;1954年&lt;br&gt;&lt;font size="-1"&gt;昭和29年&lt;/font&gt;&lt;/td&gt;&lt;td valign="top"&gt;&lt;font size="-1"&gt;9月13日：土地改良事業に伴い、新羽町と新吉田町の境界を変更&lt;br&gt;篠原町で弥生式土器を発見&lt;/font&gt;&lt;/td&gt;&lt;td nowrap valign="top"&gt;&lt;font size="-1"&gt;横浜開港95周年&lt;br&gt;横浜市政65周年&lt;br&gt;港北区制・新羽町設置15周年&lt;br&gt;&lt;/font&gt;&lt;/td&gt;&lt;/tr&gt;</v>
      </c>
    </row>
    <row r="215" spans="2:28" ht="67.5">
      <c r="B215" s="157"/>
      <c r="D215" s="75" t="str">
        <f>IF('新羽地域の年表 '!$A215="","","&lt;tr&gt;&lt;td valign="&amp;D$2&amp;"top"&amp;D$2&amp;"&gt;")</f>
        <v>&lt;tr&gt;&lt;td valign="top"&gt;</v>
      </c>
      <c r="E215" s="159" t="str">
        <f>IF('新羽地域の年表 '!A215="","",'新羽地域の年表 '!A215&amp;"年&lt;br&gt;&lt;font size="&amp;E$2&amp;"-1"&amp;E$2&amp;"&gt;"&amp;('新羽地域の年表 '!B215&amp;'新羽地域の年表 '!C215&amp;'新羽地域の年表 '!D215))</f>
        <v>1955年&lt;br&gt;&lt;font size="-1"&gt;昭和30年</v>
      </c>
      <c r="F215" s="75" t="str">
        <f>IF('新羽地域の年表 '!$A215="","","&lt;/font&gt;&lt;/td&gt;&lt;td valign="&amp;F$2&amp;"top"&amp;F$2&amp;"&gt;&lt;font size="&amp;F$2&amp;"-1"&amp;F$2&amp;"&gt;")</f>
        <v>&lt;/font&gt;&lt;/td&gt;&lt;td valign="top"&gt;&lt;font size="-1"&gt;</v>
      </c>
      <c r="G215" s="156" t="str">
        <f>SUBSTITUTE('新羽地域の年表 '!E215,CHAR(10),"&lt;br&gt;")</f>
        <v>民生委員・児童委員協議会を組織&lt;br&gt;全国社会福祉協議会連合会を全国社会福祉協議会に改組 &lt;br&gt;神奈川県青少年保護育成条例施行&lt;br&gt;横浜市子供会連絡協議会創立（12月）＜全子連登録＞&lt;br&gt;亀甲山を削って、新しい亀甲橋完成</v>
      </c>
      <c r="H215" s="75" t="str">
        <f>IF('新羽地域の年表 '!$A215="","","&lt;/font&gt;&lt;/td&gt;&lt;td nowrap valign="&amp;H$2&amp;"top"&amp;H$2&amp;"&gt;&lt;font size="&amp;F$2&amp;"-1"&amp;F$2&amp;"&gt;")</f>
        <v>&lt;/font&gt;&lt;/td&gt;&lt;td nowrap valign="top"&gt;&lt;font size="-1"&gt;</v>
      </c>
      <c r="I215" s="156" t="str">
        <f>IF('新羽地域の年表 '!F215="","","横浜開港"&amp;SUBSTITUTE('新羽地域の年表 '!F215,CHAR(10),"&lt;br&gt;")&amp;"周年")</f>
        <v>横浜開港96周年</v>
      </c>
      <c r="J215" s="75" t="str">
        <f>IF('新羽地域の年表 '!$F215="","","&lt;br&gt;")</f>
        <v>&lt;br&gt;</v>
      </c>
      <c r="K215" s="156" t="str">
        <f>IF('新羽地域の年表 '!G215="","","横浜市政"&amp;SUBSTITUTE('新羽地域の年表 '!G215,CHAR(10),"&lt;br&gt;")&amp;"周年")</f>
        <v>横浜市政66周年</v>
      </c>
      <c r="L215" s="75" t="str">
        <f>IF('新羽地域の年表 '!$G215="","","&lt;br&gt;")</f>
        <v>&lt;br&gt;</v>
      </c>
      <c r="M215" s="156" t="str">
        <f>IF('新羽地域の年表 '!H215="","","港北区制・新羽町設置"&amp;SUBSTITUTE('新羽地域の年表 '!H215,CHAR(10),"&lt;br&gt;")&amp;"周年")</f>
        <v>港北区制・新羽町設置16周年</v>
      </c>
      <c r="N215" s="75" t="str">
        <f>IF('新羽地域の年表 '!$H215="","","&lt;br&gt;")</f>
        <v>&lt;br&gt;</v>
      </c>
      <c r="O215" s="156" t="str">
        <f>IF('新羽地域の年表 '!I215="","","新羽町連合町内会（"&amp;SUBSTITUTE('新羽地域の年表 '!I215,CHAR(10),"&lt;br&gt;")&amp;"周年）&lt;br&gt;　連合町内会長："&amp;SUBSTITUTE('新羽地域の年表 '!J215,CHAR(10),"&lt;br&gt;"))</f>
        <v/>
      </c>
      <c r="P215" s="75" t="str">
        <f>IF('新羽地域の年表 '!$J215="","","&lt;br&gt;")</f>
        <v/>
      </c>
      <c r="Q215" s="156" t="str">
        <f>IF('新羽地域の年表 '!K215="","","第"&amp;SUBSTITUTE('新羽地域の年表 '!K215,CHAR(10),"&lt;br&gt;")&amp;"回新羽地区健民祭&lt;br&gt;　実行委員長:"&amp;SUBSTITUTE('新羽地域の年表 '!L215,CHAR(10),"&lt;br&gt;"))</f>
        <v/>
      </c>
      <c r="R215" s="75" t="str">
        <f>IF('新羽地域の年表 '!$L215="","","&lt;br&gt;　優勝：")</f>
        <v/>
      </c>
      <c r="S215" s="156" t="str">
        <f>SUBSTITUTE('新羽地域の年表 '!M215,CHAR(10),"&lt;br&gt;")</f>
        <v/>
      </c>
      <c r="T215" s="75" t="str">
        <f>IF('新羽地域の年表 '!$M215="","","&lt;br&gt;")</f>
        <v/>
      </c>
      <c r="U215" s="156" t="str">
        <f>IF('新羽地域の年表 '!N215="","","第"&amp;SUBSTITUTE('新羽地域の年表 '!N215,CHAR(10),"&lt;br&gt;")&amp;"回新羽サマーフェスティバル&lt;br&gt;　実行委員長："&amp;SUBSTITUTE('新羽地域の年表 '!O215,CHAR(10),"&lt;br&gt;"))</f>
        <v/>
      </c>
      <c r="V215" s="75" t="str">
        <f>IF('新羽地域の年表 '!$O215="","","&lt;br&gt;")</f>
        <v/>
      </c>
      <c r="W215" s="156" t="str">
        <f>IF('新羽地域の年表 '!P215="","",SUBSTITUTE('新羽地域の年表 '!P215,CHAR(10),"&lt;br&gt;"))</f>
        <v/>
      </c>
      <c r="X215" s="75" t="str">
        <f>IF('新羽地域の年表 '!$A215="","","&lt;/font&gt;&lt;/td&gt;&lt;/tr&gt;")</f>
        <v>&lt;/font&gt;&lt;/td&gt;&lt;/tr&gt;</v>
      </c>
      <c r="Y215" s="156"/>
      <c r="AA215" s="158"/>
      <c r="AB215" s="75" t="str">
        <f t="shared" si="5"/>
        <v>&lt;tr&gt;&lt;td valign="top"&gt;1955年&lt;br&gt;&lt;font size="-1"&gt;昭和30年&lt;/font&gt;&lt;/td&gt;&lt;td valign="top"&gt;&lt;font size="-1"&gt;民生委員・児童委員協議会を組織&lt;br&gt;全国社会福祉協議会連合会を全国社会福祉協議会に改組 &lt;br&gt;神奈川県青少年保護育成条例施行&lt;br&gt;横浜市子供会連絡協議会創立（12月）＜全子連登録＞&lt;br&gt;亀甲山を削って、新しい亀甲橋完成&lt;/font&gt;&lt;/td&gt;&lt;td nowrap valign="top"&gt;&lt;font size="-1"&gt;横浜開港96周年&lt;br&gt;横浜市政66周年&lt;br&gt;港北区制・新羽町設置16周年&lt;br&gt;&lt;/font&gt;&lt;/td&gt;&lt;/tr&gt;</v>
      </c>
    </row>
    <row r="216" spans="2:28" ht="27">
      <c r="B216" s="157"/>
      <c r="D216" s="75" t="str">
        <f>IF('新羽地域の年表 '!$A216="","","&lt;tr&gt;&lt;td valign="&amp;D$2&amp;"top"&amp;D$2&amp;"&gt;")</f>
        <v>&lt;tr&gt;&lt;td valign="top"&gt;</v>
      </c>
      <c r="E216" s="159" t="str">
        <f>IF('新羽地域の年表 '!A216="","",'新羽地域の年表 '!A216&amp;"年&lt;br&gt;&lt;font size="&amp;E$2&amp;"-1"&amp;E$2&amp;"&gt;"&amp;('新羽地域の年表 '!B216&amp;'新羽地域の年表 '!C216&amp;'新羽地域の年表 '!D216))</f>
        <v>1956年&lt;br&gt;&lt;font size="-1"&gt;昭和31年</v>
      </c>
      <c r="F216" s="75" t="str">
        <f>IF('新羽地域の年表 '!$A216="","","&lt;/font&gt;&lt;/td&gt;&lt;td valign="&amp;F$2&amp;"top"&amp;F$2&amp;"&gt;&lt;font size="&amp;F$2&amp;"-1"&amp;F$2&amp;"&gt;")</f>
        <v>&lt;/font&gt;&lt;/td&gt;&lt;td valign="top"&gt;&lt;font size="-1"&gt;</v>
      </c>
      <c r="G216" s="156" t="str">
        <f>SUBSTITUTE('新羽地域の年表 '!E216,CHAR(10),"&lt;br&gt;")</f>
        <v>横浜市が政令指定都市となる</v>
      </c>
      <c r="H216" s="75" t="str">
        <f>IF('新羽地域の年表 '!$A216="","","&lt;/font&gt;&lt;/td&gt;&lt;td nowrap valign="&amp;H$2&amp;"top"&amp;H$2&amp;"&gt;&lt;font size="&amp;F$2&amp;"-1"&amp;F$2&amp;"&gt;")</f>
        <v>&lt;/font&gt;&lt;/td&gt;&lt;td nowrap valign="top"&gt;&lt;font size="-1"&gt;</v>
      </c>
      <c r="I216" s="156" t="str">
        <f>IF('新羽地域の年表 '!F216="","","横浜開港"&amp;SUBSTITUTE('新羽地域の年表 '!F216,CHAR(10),"&lt;br&gt;")&amp;"周年")</f>
        <v>横浜開港97周年</v>
      </c>
      <c r="J216" s="75" t="str">
        <f>IF('新羽地域の年表 '!$F216="","","&lt;br&gt;")</f>
        <v>&lt;br&gt;</v>
      </c>
      <c r="K216" s="156" t="str">
        <f>IF('新羽地域の年表 '!G216="","","横浜市政"&amp;SUBSTITUTE('新羽地域の年表 '!G216,CHAR(10),"&lt;br&gt;")&amp;"周年")</f>
        <v>横浜市政67周年</v>
      </c>
      <c r="L216" s="75" t="str">
        <f>IF('新羽地域の年表 '!$G216="","","&lt;br&gt;")</f>
        <v>&lt;br&gt;</v>
      </c>
      <c r="M216" s="156" t="str">
        <f>IF('新羽地域の年表 '!H216="","","港北区制・新羽町設置"&amp;SUBSTITUTE('新羽地域の年表 '!H216,CHAR(10),"&lt;br&gt;")&amp;"周年")</f>
        <v>港北区制・新羽町設置17周年</v>
      </c>
      <c r="N216" s="75" t="str">
        <f>IF('新羽地域の年表 '!$H216="","","&lt;br&gt;")</f>
        <v>&lt;br&gt;</v>
      </c>
      <c r="O216" s="156" t="str">
        <f>IF('新羽地域の年表 '!I216="","","新羽町連合町内会（"&amp;SUBSTITUTE('新羽地域の年表 '!I216,CHAR(10),"&lt;br&gt;")&amp;"周年）&lt;br&gt;　連合町内会長："&amp;SUBSTITUTE('新羽地域の年表 '!J216,CHAR(10),"&lt;br&gt;"))</f>
        <v/>
      </c>
      <c r="P216" s="75" t="str">
        <f>IF('新羽地域の年表 '!$J216="","","&lt;br&gt;")</f>
        <v/>
      </c>
      <c r="Q216" s="156" t="str">
        <f>IF('新羽地域の年表 '!K216="","","第"&amp;SUBSTITUTE('新羽地域の年表 '!K216,CHAR(10),"&lt;br&gt;")&amp;"回新羽地区健民祭&lt;br&gt;　実行委員長:"&amp;SUBSTITUTE('新羽地域の年表 '!L216,CHAR(10),"&lt;br&gt;"))</f>
        <v/>
      </c>
      <c r="R216" s="75" t="str">
        <f>IF('新羽地域の年表 '!$L216="","","&lt;br&gt;　優勝：")</f>
        <v/>
      </c>
      <c r="S216" s="156" t="str">
        <f>SUBSTITUTE('新羽地域の年表 '!M216,CHAR(10),"&lt;br&gt;")</f>
        <v/>
      </c>
      <c r="T216" s="75" t="str">
        <f>IF('新羽地域の年表 '!$M216="","","&lt;br&gt;")</f>
        <v/>
      </c>
      <c r="U216" s="156" t="str">
        <f>IF('新羽地域の年表 '!N216="","","第"&amp;SUBSTITUTE('新羽地域の年表 '!N216,CHAR(10),"&lt;br&gt;")&amp;"回新羽サマーフェスティバル&lt;br&gt;　実行委員長："&amp;SUBSTITUTE('新羽地域の年表 '!O216,CHAR(10),"&lt;br&gt;"))</f>
        <v/>
      </c>
      <c r="V216" s="75" t="str">
        <f>IF('新羽地域の年表 '!$O216="","","&lt;br&gt;")</f>
        <v/>
      </c>
      <c r="W216" s="156" t="str">
        <f>IF('新羽地域の年表 '!P216="","",SUBSTITUTE('新羽地域の年表 '!P216,CHAR(10),"&lt;br&gt;"))</f>
        <v/>
      </c>
      <c r="X216" s="75" t="str">
        <f>IF('新羽地域の年表 '!$A216="","","&lt;/font&gt;&lt;/td&gt;&lt;/tr&gt;")</f>
        <v>&lt;/font&gt;&lt;/td&gt;&lt;/tr&gt;</v>
      </c>
      <c r="Y216" s="156"/>
      <c r="AA216" s="158"/>
      <c r="AB216" s="75" t="str">
        <f t="shared" si="5"/>
        <v>&lt;tr&gt;&lt;td valign="top"&gt;1956年&lt;br&gt;&lt;font size="-1"&gt;昭和31年&lt;/font&gt;&lt;/td&gt;&lt;td valign="top"&gt;&lt;font size="-1"&gt;横浜市が政令指定都市となる&lt;/font&gt;&lt;/td&gt;&lt;td nowrap valign="top"&gt;&lt;font size="-1"&gt;横浜開港97周年&lt;br&gt;横浜市政67周年&lt;br&gt;港北区制・新羽町設置17周年&lt;br&gt;&lt;/font&gt;&lt;/td&gt;&lt;/tr&gt;</v>
      </c>
    </row>
    <row r="217" spans="2:28" ht="54">
      <c r="B217" s="157"/>
      <c r="D217" s="75" t="str">
        <f>IF('新羽地域の年表 '!$A217="","","&lt;tr&gt;&lt;td valign="&amp;D$2&amp;"top"&amp;D$2&amp;"&gt;")</f>
        <v>&lt;tr&gt;&lt;td valign="top"&gt;</v>
      </c>
      <c r="E217" s="159" t="str">
        <f>IF('新羽地域の年表 '!A217="","",'新羽地域の年表 '!A217&amp;"年&lt;br&gt;&lt;font size="&amp;E$2&amp;"-1"&amp;E$2&amp;"&gt;"&amp;('新羽地域の年表 '!B217&amp;'新羽地域の年表 '!C217&amp;'新羽地域の年表 '!D217))</f>
        <v>1957年&lt;br&gt;&lt;font size="-1"&gt;昭和32年</v>
      </c>
      <c r="F217" s="75" t="str">
        <f>IF('新羽地域の年表 '!$A217="","","&lt;/font&gt;&lt;/td&gt;&lt;td valign="&amp;F$2&amp;"top"&amp;F$2&amp;"&gt;&lt;font size="&amp;F$2&amp;"-1"&amp;F$2&amp;"&gt;")</f>
        <v>&lt;/font&gt;&lt;/td&gt;&lt;td valign="top"&gt;&lt;font size="-1"&gt;</v>
      </c>
      <c r="G217" s="156" t="str">
        <f>SUBSTITUTE('新羽地域の年表 '!E217,CHAR(10),"&lt;br&gt;")</f>
        <v>文部省が「体育指導委員」制度の設置を奨励したため、横浜市は体育指導委員組織の拡大を図る。&lt;br&gt;横浜市子供会連絡協議会発会式(1/26)&lt;br&gt;太尾橋完成</v>
      </c>
      <c r="H217" s="75" t="str">
        <f>IF('新羽地域の年表 '!$A217="","","&lt;/font&gt;&lt;/td&gt;&lt;td nowrap valign="&amp;H$2&amp;"top"&amp;H$2&amp;"&gt;&lt;font size="&amp;F$2&amp;"-1"&amp;F$2&amp;"&gt;")</f>
        <v>&lt;/font&gt;&lt;/td&gt;&lt;td nowrap valign="top"&gt;&lt;font size="-1"&gt;</v>
      </c>
      <c r="I217" s="156" t="str">
        <f>IF('新羽地域の年表 '!F217="","","横浜開港"&amp;SUBSTITUTE('新羽地域の年表 '!F217,CHAR(10),"&lt;br&gt;")&amp;"周年")</f>
        <v>横浜開港98周年</v>
      </c>
      <c r="J217" s="75" t="str">
        <f>IF('新羽地域の年表 '!$F217="","","&lt;br&gt;")</f>
        <v>&lt;br&gt;</v>
      </c>
      <c r="K217" s="156" t="str">
        <f>IF('新羽地域の年表 '!G217="","","横浜市政"&amp;SUBSTITUTE('新羽地域の年表 '!G217,CHAR(10),"&lt;br&gt;")&amp;"周年")</f>
        <v>横浜市政68周年</v>
      </c>
      <c r="L217" s="75" t="str">
        <f>IF('新羽地域の年表 '!$G217="","","&lt;br&gt;")</f>
        <v>&lt;br&gt;</v>
      </c>
      <c r="M217" s="156" t="str">
        <f>IF('新羽地域の年表 '!H217="","","港北区制・新羽町設置"&amp;SUBSTITUTE('新羽地域の年表 '!H217,CHAR(10),"&lt;br&gt;")&amp;"周年")</f>
        <v>港北区制・新羽町設置18周年</v>
      </c>
      <c r="N217" s="75" t="str">
        <f>IF('新羽地域の年表 '!$H217="","","&lt;br&gt;")</f>
        <v>&lt;br&gt;</v>
      </c>
      <c r="O217" s="156" t="str">
        <f>IF('新羽地域の年表 '!I217="","","新羽町連合町内会（"&amp;SUBSTITUTE('新羽地域の年表 '!I217,CHAR(10),"&lt;br&gt;")&amp;"周年）&lt;br&gt;　連合町内会長："&amp;SUBSTITUTE('新羽地域の年表 '!J217,CHAR(10),"&lt;br&gt;"))</f>
        <v/>
      </c>
      <c r="P217" s="75" t="str">
        <f>IF('新羽地域の年表 '!$J217="","","&lt;br&gt;")</f>
        <v/>
      </c>
      <c r="Q217" s="156" t="str">
        <f>IF('新羽地域の年表 '!K217="","","第"&amp;SUBSTITUTE('新羽地域の年表 '!K217,CHAR(10),"&lt;br&gt;")&amp;"回新羽地区健民祭&lt;br&gt;　実行委員長:"&amp;SUBSTITUTE('新羽地域の年表 '!L217,CHAR(10),"&lt;br&gt;"))</f>
        <v/>
      </c>
      <c r="R217" s="75" t="str">
        <f>IF('新羽地域の年表 '!$L217="","","&lt;br&gt;　優勝：")</f>
        <v/>
      </c>
      <c r="S217" s="156" t="str">
        <f>SUBSTITUTE('新羽地域の年表 '!M217,CHAR(10),"&lt;br&gt;")</f>
        <v/>
      </c>
      <c r="T217" s="75" t="str">
        <f>IF('新羽地域の年表 '!$M217="","","&lt;br&gt;")</f>
        <v/>
      </c>
      <c r="U217" s="156" t="str">
        <f>IF('新羽地域の年表 '!N217="","","第"&amp;SUBSTITUTE('新羽地域の年表 '!N217,CHAR(10),"&lt;br&gt;")&amp;"回新羽サマーフェスティバル&lt;br&gt;　実行委員長："&amp;SUBSTITUTE('新羽地域の年表 '!O217,CHAR(10),"&lt;br&gt;"))</f>
        <v/>
      </c>
      <c r="V217" s="75" t="str">
        <f>IF('新羽地域の年表 '!$O217="","","&lt;br&gt;")</f>
        <v/>
      </c>
      <c r="W217" s="156" t="str">
        <f>IF('新羽地域の年表 '!P217="","",SUBSTITUTE('新羽地域の年表 '!P217,CHAR(10),"&lt;br&gt;"))</f>
        <v/>
      </c>
      <c r="X217" s="75" t="str">
        <f>IF('新羽地域の年表 '!$A217="","","&lt;/font&gt;&lt;/td&gt;&lt;/tr&gt;")</f>
        <v>&lt;/font&gt;&lt;/td&gt;&lt;/tr&gt;</v>
      </c>
      <c r="Y217" s="156"/>
      <c r="AA217" s="158"/>
      <c r="AB217" s="75" t="str">
        <f t="shared" si="5"/>
        <v>&lt;tr&gt;&lt;td valign="top"&gt;1957年&lt;br&gt;&lt;font size="-1"&gt;昭和32年&lt;/font&gt;&lt;/td&gt;&lt;td valign="top"&gt;&lt;font size="-1"&gt;文部省が「体育指導委員」制度の設置を奨励したため、横浜市は体育指導委員組織の拡大を図る。&lt;br&gt;横浜市子供会連絡協議会発会式(1/26)&lt;br&gt;太尾橋完成&lt;/font&gt;&lt;/td&gt;&lt;td nowrap valign="top"&gt;&lt;font size="-1"&gt;横浜開港98周年&lt;br&gt;横浜市政68周年&lt;br&gt;港北区制・新羽町設置18周年&lt;br&gt;&lt;/font&gt;&lt;/td&gt;&lt;/tr&gt;</v>
      </c>
    </row>
    <row r="218" spans="2:28" ht="27">
      <c r="B218" s="157"/>
      <c r="D218" s="75" t="str">
        <f>IF('新羽地域の年表 '!$A218="","","&lt;tr&gt;&lt;td valign="&amp;D$2&amp;"top"&amp;D$2&amp;"&gt;")</f>
        <v>&lt;tr&gt;&lt;td valign="top"&gt;</v>
      </c>
      <c r="E218" s="159" t="str">
        <f>IF('新羽地域の年表 '!A218="","",'新羽地域の年表 '!A218&amp;"年&lt;br&gt;&lt;font size="&amp;E$2&amp;"-1"&amp;E$2&amp;"&gt;"&amp;('新羽地域の年表 '!B218&amp;'新羽地域の年表 '!C218&amp;'新羽地域の年表 '!D218))</f>
        <v>1958年&lt;br&gt;&lt;font size="-1"&gt;昭和33年</v>
      </c>
      <c r="F218" s="75" t="str">
        <f>IF('新羽地域の年表 '!$A218="","","&lt;/font&gt;&lt;/td&gt;&lt;td valign="&amp;F$2&amp;"top"&amp;F$2&amp;"&gt;&lt;font size="&amp;F$2&amp;"-1"&amp;F$2&amp;"&gt;")</f>
        <v>&lt;/font&gt;&lt;/td&gt;&lt;td valign="top"&gt;&lt;font size="-1"&gt;</v>
      </c>
      <c r="G218" s="156" t="str">
        <f>SUBSTITUTE('新羽地域の年表 '!E218,CHAR(10),"&lt;br&gt;")</f>
        <v>9月狩野川台風で鶴見川水害　大竹は湖のように浸水&lt;br&gt;開港百年記念祭が行われる</v>
      </c>
      <c r="H218" s="75" t="str">
        <f>IF('新羽地域の年表 '!$A218="","","&lt;/font&gt;&lt;/td&gt;&lt;td nowrap valign="&amp;H$2&amp;"top"&amp;H$2&amp;"&gt;&lt;font size="&amp;F$2&amp;"-1"&amp;F$2&amp;"&gt;")</f>
        <v>&lt;/font&gt;&lt;/td&gt;&lt;td nowrap valign="top"&gt;&lt;font size="-1"&gt;</v>
      </c>
      <c r="I218" s="156" t="str">
        <f>IF('新羽地域の年表 '!F218="","","横浜開港"&amp;SUBSTITUTE('新羽地域の年表 '!F218,CHAR(10),"&lt;br&gt;")&amp;"周年")</f>
        <v>横浜開港99周年</v>
      </c>
      <c r="J218" s="75" t="str">
        <f>IF('新羽地域の年表 '!$F218="","","&lt;br&gt;")</f>
        <v>&lt;br&gt;</v>
      </c>
      <c r="K218" s="156" t="str">
        <f>IF('新羽地域の年表 '!G218="","","横浜市政"&amp;SUBSTITUTE('新羽地域の年表 '!G218,CHAR(10),"&lt;br&gt;")&amp;"周年")</f>
        <v>横浜市政69周年</v>
      </c>
      <c r="L218" s="75" t="str">
        <f>IF('新羽地域の年表 '!$G218="","","&lt;br&gt;")</f>
        <v>&lt;br&gt;</v>
      </c>
      <c r="M218" s="156" t="str">
        <f>IF('新羽地域の年表 '!H218="","","港北区制・新羽町設置"&amp;SUBSTITUTE('新羽地域の年表 '!H218,CHAR(10),"&lt;br&gt;")&amp;"周年")</f>
        <v>港北区制・新羽町設置19周年</v>
      </c>
      <c r="N218" s="75" t="str">
        <f>IF('新羽地域の年表 '!$H218="","","&lt;br&gt;")</f>
        <v>&lt;br&gt;</v>
      </c>
      <c r="O218" s="156" t="str">
        <f>IF('新羽地域の年表 '!I218="","","新羽町連合町内会（"&amp;SUBSTITUTE('新羽地域の年表 '!I218,CHAR(10),"&lt;br&gt;")&amp;"周年）&lt;br&gt;　連合町内会長："&amp;SUBSTITUTE('新羽地域の年表 '!J218,CHAR(10),"&lt;br&gt;"))</f>
        <v/>
      </c>
      <c r="P218" s="75" t="str">
        <f>IF('新羽地域の年表 '!$J218="","","&lt;br&gt;")</f>
        <v/>
      </c>
      <c r="Q218" s="156" t="str">
        <f>IF('新羽地域の年表 '!K218="","","第"&amp;SUBSTITUTE('新羽地域の年表 '!K218,CHAR(10),"&lt;br&gt;")&amp;"回新羽地区健民祭&lt;br&gt;　実行委員長:"&amp;SUBSTITUTE('新羽地域の年表 '!L218,CHAR(10),"&lt;br&gt;"))</f>
        <v/>
      </c>
      <c r="R218" s="75" t="str">
        <f>IF('新羽地域の年表 '!$L218="","","&lt;br&gt;　優勝：")</f>
        <v/>
      </c>
      <c r="S218" s="156" t="str">
        <f>SUBSTITUTE('新羽地域の年表 '!M218,CHAR(10),"&lt;br&gt;")</f>
        <v/>
      </c>
      <c r="T218" s="75" t="str">
        <f>IF('新羽地域の年表 '!$M218="","","&lt;br&gt;")</f>
        <v/>
      </c>
      <c r="U218" s="156" t="str">
        <f>IF('新羽地域の年表 '!N218="","","第"&amp;SUBSTITUTE('新羽地域の年表 '!N218,CHAR(10),"&lt;br&gt;")&amp;"回新羽サマーフェスティバル&lt;br&gt;　実行委員長："&amp;SUBSTITUTE('新羽地域の年表 '!O218,CHAR(10),"&lt;br&gt;"))</f>
        <v/>
      </c>
      <c r="V218" s="75" t="str">
        <f>IF('新羽地域の年表 '!$O218="","","&lt;br&gt;")</f>
        <v/>
      </c>
      <c r="W218" s="156" t="str">
        <f>IF('新羽地域の年表 '!P218="","",SUBSTITUTE('新羽地域の年表 '!P218,CHAR(10),"&lt;br&gt;"))</f>
        <v/>
      </c>
      <c r="X218" s="75" t="str">
        <f>IF('新羽地域の年表 '!$A218="","","&lt;/font&gt;&lt;/td&gt;&lt;/tr&gt;")</f>
        <v>&lt;/font&gt;&lt;/td&gt;&lt;/tr&gt;</v>
      </c>
      <c r="Y218" s="156"/>
      <c r="AA218" s="158"/>
      <c r="AB218" s="75" t="str">
        <f t="shared" si="5"/>
        <v>&lt;tr&gt;&lt;td valign="top"&gt;1958年&lt;br&gt;&lt;font size="-1"&gt;昭和33年&lt;/font&gt;&lt;/td&gt;&lt;td valign="top"&gt;&lt;font size="-1"&gt;9月狩野川台風で鶴見川水害　大竹は湖のように浸水&lt;br&gt;開港百年記念祭が行われる&lt;/font&gt;&lt;/td&gt;&lt;td nowrap valign="top"&gt;&lt;font size="-1"&gt;横浜開港99周年&lt;br&gt;横浜市政69周年&lt;br&gt;港北区制・新羽町設置19周年&lt;br&gt;&lt;/font&gt;&lt;/td&gt;&lt;/tr&gt;</v>
      </c>
    </row>
    <row r="219" spans="2:28" ht="67.5">
      <c r="B219" s="157"/>
      <c r="D219" s="75" t="str">
        <f>IF('新羽地域の年表 '!$A219="","","&lt;tr&gt;&lt;td valign="&amp;D$2&amp;"top"&amp;D$2&amp;"&gt;")</f>
        <v>&lt;tr&gt;&lt;td valign="top"&gt;</v>
      </c>
      <c r="E219" s="159" t="str">
        <f>IF('新羽地域の年表 '!A219="","",'新羽地域の年表 '!A219&amp;"年&lt;br&gt;&lt;font size="&amp;E$2&amp;"-1"&amp;E$2&amp;"&gt;"&amp;('新羽地域の年表 '!B219&amp;'新羽地域の年表 '!C219&amp;'新羽地域の年表 '!D219))</f>
        <v>1959年&lt;br&gt;&lt;font size="-1"&gt;昭和34年</v>
      </c>
      <c r="F219" s="75" t="str">
        <f>IF('新羽地域の年表 '!$A219="","","&lt;/font&gt;&lt;/td&gt;&lt;td valign="&amp;F$2&amp;"top"&amp;F$2&amp;"&gt;&lt;font size="&amp;F$2&amp;"-1"&amp;F$2&amp;"&gt;")</f>
        <v>&lt;/font&gt;&lt;/td&gt;&lt;td valign="top"&gt;&lt;font size="-1"&gt;</v>
      </c>
      <c r="G219" s="156" t="str">
        <f>SUBSTITUTE('新羽地域の年表 '!E219,CHAR(10),"&lt;br&gt;")</f>
        <v>港北区制20周年・新羽町設置20周年&lt;br&gt;7代目横浜市庁舎が関内駅前に完成&lt;br&gt;子供の遊び場の確保を目的として全国に先がけ校庭の学校開放事業がはじまる。（１５校）&lt;br&gt;開港100周年（1959年）より、横浜市立の学校は休校日となる</v>
      </c>
      <c r="H219" s="75" t="str">
        <f>IF('新羽地域の年表 '!$A219="","","&lt;/font&gt;&lt;/td&gt;&lt;td nowrap valign="&amp;H$2&amp;"top"&amp;H$2&amp;"&gt;&lt;font size="&amp;F$2&amp;"-1"&amp;F$2&amp;"&gt;")</f>
        <v>&lt;/font&gt;&lt;/td&gt;&lt;td nowrap valign="top"&gt;&lt;font size="-1"&gt;</v>
      </c>
      <c r="I219" s="156" t="str">
        <f>IF('新羽地域の年表 '!F219="","","横浜開港"&amp;SUBSTITUTE('新羽地域の年表 '!F219,CHAR(10),"&lt;br&gt;")&amp;"周年")</f>
        <v>横浜開港100周年</v>
      </c>
      <c r="J219" s="75" t="str">
        <f>IF('新羽地域の年表 '!$F219="","","&lt;br&gt;")</f>
        <v>&lt;br&gt;</v>
      </c>
      <c r="K219" s="156" t="str">
        <f>IF('新羽地域の年表 '!G219="","","横浜市政"&amp;SUBSTITUTE('新羽地域の年表 '!G219,CHAR(10),"&lt;br&gt;")&amp;"周年")</f>
        <v>横浜市政70周年</v>
      </c>
      <c r="L219" s="75" t="str">
        <f>IF('新羽地域の年表 '!$G219="","","&lt;br&gt;")</f>
        <v>&lt;br&gt;</v>
      </c>
      <c r="M219" s="156" t="str">
        <f>IF('新羽地域の年表 '!H219="","","港北区制・新羽町設置"&amp;SUBSTITUTE('新羽地域の年表 '!H219,CHAR(10),"&lt;br&gt;")&amp;"周年")</f>
        <v>港北区制・新羽町設置20周年</v>
      </c>
      <c r="N219" s="75" t="str">
        <f>IF('新羽地域の年表 '!$H219="","","&lt;br&gt;")</f>
        <v>&lt;br&gt;</v>
      </c>
      <c r="O219" s="156" t="str">
        <f>IF('新羽地域の年表 '!I219="","","新羽町連合町内会（"&amp;SUBSTITUTE('新羽地域の年表 '!I219,CHAR(10),"&lt;br&gt;")&amp;"周年）&lt;br&gt;　連合町内会長："&amp;SUBSTITUTE('新羽地域の年表 '!J219,CHAR(10),"&lt;br&gt;"))</f>
        <v/>
      </c>
      <c r="P219" s="75" t="str">
        <f>IF('新羽地域の年表 '!$J219="","","&lt;br&gt;")</f>
        <v/>
      </c>
      <c r="Q219" s="156" t="str">
        <f>IF('新羽地域の年表 '!K219="","","第"&amp;SUBSTITUTE('新羽地域の年表 '!K219,CHAR(10),"&lt;br&gt;")&amp;"回新羽地区健民祭&lt;br&gt;　実行委員長:"&amp;SUBSTITUTE('新羽地域の年表 '!L219,CHAR(10),"&lt;br&gt;"))</f>
        <v/>
      </c>
      <c r="R219" s="75" t="str">
        <f>IF('新羽地域の年表 '!$L219="","","&lt;br&gt;　優勝：")</f>
        <v/>
      </c>
      <c r="S219" s="156" t="str">
        <f>SUBSTITUTE('新羽地域の年表 '!M219,CHAR(10),"&lt;br&gt;")</f>
        <v/>
      </c>
      <c r="T219" s="75" t="str">
        <f>IF('新羽地域の年表 '!$M219="","","&lt;br&gt;")</f>
        <v/>
      </c>
      <c r="U219" s="156" t="str">
        <f>IF('新羽地域の年表 '!N219="","","第"&amp;SUBSTITUTE('新羽地域の年表 '!N219,CHAR(10),"&lt;br&gt;")&amp;"回新羽サマーフェスティバル&lt;br&gt;　実行委員長："&amp;SUBSTITUTE('新羽地域の年表 '!O219,CHAR(10),"&lt;br&gt;"))</f>
        <v/>
      </c>
      <c r="V219" s="75" t="str">
        <f>IF('新羽地域の年表 '!$O219="","","&lt;br&gt;")</f>
        <v/>
      </c>
      <c r="W219" s="156" t="str">
        <f>IF('新羽地域の年表 '!P219="","",SUBSTITUTE('新羽地域の年表 '!P219,CHAR(10),"&lt;br&gt;"))</f>
        <v/>
      </c>
      <c r="X219" s="75" t="str">
        <f>IF('新羽地域の年表 '!$A219="","","&lt;/font&gt;&lt;/td&gt;&lt;/tr&gt;")</f>
        <v>&lt;/font&gt;&lt;/td&gt;&lt;/tr&gt;</v>
      </c>
      <c r="Y219" s="156"/>
      <c r="AA219" s="158"/>
      <c r="AB219" s="75" t="str">
        <f t="shared" si="5"/>
        <v>&lt;tr&gt;&lt;td valign="top"&gt;1959年&lt;br&gt;&lt;font size="-1"&gt;昭和34年&lt;/font&gt;&lt;/td&gt;&lt;td valign="top"&gt;&lt;font size="-1"&gt;港北区制20周年・新羽町設置20周年&lt;br&gt;7代目横浜市庁舎が関内駅前に完成&lt;br&gt;子供の遊び場の確保を目的として全国に先がけ校庭の学校開放事業がはじまる。（１５校）&lt;br&gt;開港100周年（1959年）より、横浜市立の学校は休校日となる&lt;/font&gt;&lt;/td&gt;&lt;td nowrap valign="top"&gt;&lt;font size="-1"&gt;横浜開港100周年&lt;br&gt;横浜市政70周年&lt;br&gt;港北区制・新羽町設置20周年&lt;br&gt;&lt;/font&gt;&lt;/td&gt;&lt;/tr&gt;</v>
      </c>
    </row>
    <row r="220" spans="2:28" ht="54">
      <c r="B220" s="157"/>
      <c r="D220" s="75" t="str">
        <f>IF('新羽地域の年表 '!$A220="","","&lt;tr&gt;&lt;td valign="&amp;D$2&amp;"top"&amp;D$2&amp;"&gt;")</f>
        <v>&lt;tr&gt;&lt;td valign="top"&gt;</v>
      </c>
      <c r="E220" s="159" t="str">
        <f>IF('新羽地域の年表 '!A220="","",'新羽地域の年表 '!A220&amp;"年&lt;br&gt;&lt;font size="&amp;E$2&amp;"-1"&amp;E$2&amp;"&gt;"&amp;('新羽地域の年表 '!B220&amp;'新羽地域の年表 '!C220&amp;'新羽地域の年表 '!D220))</f>
        <v>1960年&lt;br&gt;&lt;font size="-1"&gt;昭和35年</v>
      </c>
      <c r="F220" s="75" t="str">
        <f>IF('新羽地域の年表 '!$A220="","","&lt;/font&gt;&lt;/td&gt;&lt;td valign="&amp;F$2&amp;"top"&amp;F$2&amp;"&gt;&lt;font size="&amp;F$2&amp;"-1"&amp;F$2&amp;"&gt;")</f>
        <v>&lt;/font&gt;&lt;/td&gt;&lt;td valign="top"&gt;&lt;font size="-1"&gt;</v>
      </c>
      <c r="G220" s="156" t="str">
        <f>SUBSTITUTE('新羽地域の年表 '!E220,CHAR(10),"&lt;br&gt;")</f>
        <v>神奈川県子ども会連絡協議会として発足。事務局を横浜市港北区篠原台町の県立国際少年少女会館内に設置。&lt;br&gt;港北郵便局開局&lt;br&gt;港北区総合庁舎(菊名)落成</v>
      </c>
      <c r="H220" s="75" t="str">
        <f>IF('新羽地域の年表 '!$A220="","","&lt;/font&gt;&lt;/td&gt;&lt;td nowrap valign="&amp;H$2&amp;"top"&amp;H$2&amp;"&gt;&lt;font size="&amp;F$2&amp;"-1"&amp;F$2&amp;"&gt;")</f>
        <v>&lt;/font&gt;&lt;/td&gt;&lt;td nowrap valign="top"&gt;&lt;font size="-1"&gt;</v>
      </c>
      <c r="I220" s="156" t="str">
        <f>IF('新羽地域の年表 '!F220="","","横浜開港"&amp;SUBSTITUTE('新羽地域の年表 '!F220,CHAR(10),"&lt;br&gt;")&amp;"周年")</f>
        <v>横浜開港101周年</v>
      </c>
      <c r="J220" s="75" t="str">
        <f>IF('新羽地域の年表 '!$F220="","","&lt;br&gt;")</f>
        <v>&lt;br&gt;</v>
      </c>
      <c r="K220" s="156" t="str">
        <f>IF('新羽地域の年表 '!G220="","","横浜市政"&amp;SUBSTITUTE('新羽地域の年表 '!G220,CHAR(10),"&lt;br&gt;")&amp;"周年")</f>
        <v>横浜市政71周年</v>
      </c>
      <c r="L220" s="75" t="str">
        <f>IF('新羽地域の年表 '!$G220="","","&lt;br&gt;")</f>
        <v>&lt;br&gt;</v>
      </c>
      <c r="M220" s="156" t="str">
        <f>IF('新羽地域の年表 '!H220="","","港北区制・新羽町設置"&amp;SUBSTITUTE('新羽地域の年表 '!H220,CHAR(10),"&lt;br&gt;")&amp;"周年")</f>
        <v>港北区制・新羽町設置21周年</v>
      </c>
      <c r="N220" s="75" t="str">
        <f>IF('新羽地域の年表 '!$H220="","","&lt;br&gt;")</f>
        <v>&lt;br&gt;</v>
      </c>
      <c r="O220" s="156" t="str">
        <f>IF('新羽地域の年表 '!I220="","","新羽町連合町内会（"&amp;SUBSTITUTE('新羽地域の年表 '!I220,CHAR(10),"&lt;br&gt;")&amp;"周年）&lt;br&gt;　連合町内会長："&amp;SUBSTITUTE('新羽地域の年表 '!J220,CHAR(10),"&lt;br&gt;"))</f>
        <v/>
      </c>
      <c r="P220" s="75" t="str">
        <f>IF('新羽地域の年表 '!$J220="","","&lt;br&gt;")</f>
        <v/>
      </c>
      <c r="Q220" s="156" t="str">
        <f>IF('新羽地域の年表 '!K220="","","第"&amp;SUBSTITUTE('新羽地域の年表 '!K220,CHAR(10),"&lt;br&gt;")&amp;"回新羽地区健民祭&lt;br&gt;　実行委員長:"&amp;SUBSTITUTE('新羽地域の年表 '!L220,CHAR(10),"&lt;br&gt;"))</f>
        <v/>
      </c>
      <c r="R220" s="75" t="str">
        <f>IF('新羽地域の年表 '!$L220="","","&lt;br&gt;　優勝：")</f>
        <v/>
      </c>
      <c r="S220" s="156" t="str">
        <f>SUBSTITUTE('新羽地域の年表 '!M220,CHAR(10),"&lt;br&gt;")</f>
        <v/>
      </c>
      <c r="T220" s="75" t="str">
        <f>IF('新羽地域の年表 '!$M220="","","&lt;br&gt;")</f>
        <v/>
      </c>
      <c r="U220" s="156" t="str">
        <f>IF('新羽地域の年表 '!N220="","","第"&amp;SUBSTITUTE('新羽地域の年表 '!N220,CHAR(10),"&lt;br&gt;")&amp;"回新羽サマーフェスティバル&lt;br&gt;　実行委員長："&amp;SUBSTITUTE('新羽地域の年表 '!O220,CHAR(10),"&lt;br&gt;"))</f>
        <v/>
      </c>
      <c r="V220" s="75" t="str">
        <f>IF('新羽地域の年表 '!$O220="","","&lt;br&gt;")</f>
        <v/>
      </c>
      <c r="W220" s="156" t="str">
        <f>IF('新羽地域の年表 '!P220="","",SUBSTITUTE('新羽地域の年表 '!P220,CHAR(10),"&lt;br&gt;"))</f>
        <v/>
      </c>
      <c r="X220" s="75" t="str">
        <f>IF('新羽地域の年表 '!$A220="","","&lt;/font&gt;&lt;/td&gt;&lt;/tr&gt;")</f>
        <v>&lt;/font&gt;&lt;/td&gt;&lt;/tr&gt;</v>
      </c>
      <c r="Y220" s="156"/>
      <c r="AA220" s="158"/>
      <c r="AB220" s="75" t="str">
        <f t="shared" si="5"/>
        <v>&lt;tr&gt;&lt;td valign="top"&gt;1960年&lt;br&gt;&lt;font size="-1"&gt;昭和35年&lt;/font&gt;&lt;/td&gt;&lt;td valign="top"&gt;&lt;font size="-1"&gt;神奈川県子ども会連絡協議会として発足。事務局を横浜市港北区篠原台町の県立国際少年少女会館内に設置。&lt;br&gt;港北郵便局開局&lt;br&gt;港北区総合庁舎(菊名)落成&lt;/font&gt;&lt;/td&gt;&lt;td nowrap valign="top"&gt;&lt;font size="-1"&gt;横浜開港101周年&lt;br&gt;横浜市政71周年&lt;br&gt;港北区制・新羽町設置21周年&lt;br&gt;&lt;/font&gt;&lt;/td&gt;&lt;/tr&gt;</v>
      </c>
    </row>
    <row r="221" spans="2:28" ht="81">
      <c r="B221" s="157"/>
      <c r="D221" s="75" t="str">
        <f>IF('新羽地域の年表 '!$A221="","","&lt;tr&gt;&lt;td valign="&amp;D$2&amp;"top"&amp;D$2&amp;"&gt;")</f>
        <v>&lt;tr&gt;&lt;td valign="top"&gt;</v>
      </c>
      <c r="E221" s="159" t="str">
        <f>IF('新羽地域の年表 '!A221="","",'新羽地域の年表 '!A221&amp;"年&lt;br&gt;&lt;font size="&amp;E$2&amp;"-1"&amp;E$2&amp;"&gt;"&amp;('新羽地域の年表 '!B221&amp;'新羽地域の年表 '!C221&amp;'新羽地域の年表 '!D221))</f>
        <v>1961年&lt;br&gt;&lt;font size="-1"&gt;昭和36年</v>
      </c>
      <c r="F221" s="75" t="str">
        <f>IF('新羽地域の年表 '!$A221="","","&lt;/font&gt;&lt;/td&gt;&lt;td valign="&amp;F$2&amp;"top"&amp;F$2&amp;"&gt;&lt;font size="&amp;F$2&amp;"-1"&amp;F$2&amp;"&gt;")</f>
        <v>&lt;/font&gt;&lt;/td&gt;&lt;td valign="top"&gt;&lt;font size="-1"&gt;</v>
      </c>
      <c r="G221" s="156" t="str">
        <f>SUBSTITUTE('新羽地域の年表 '!E221,CHAR(10),"&lt;br&gt;")</f>
        <v>「スポーツ振興法」が制定され、体育指導委員の位置づけ、役割が明確にされる。   &lt;br&gt;戦後の「児童愛護班活動」「校外生活指導者」を経て昭和36年から「地区少年指導員」を置く&lt;br&gt;マリンタワーが開業&lt;br&gt;大黒町地先埋立てが完成&lt;br&gt;港北区自治会、町内会連絡協議会発足</v>
      </c>
      <c r="H221" s="75" t="str">
        <f>IF('新羽地域の年表 '!$A221="","","&lt;/font&gt;&lt;/td&gt;&lt;td nowrap valign="&amp;H$2&amp;"top"&amp;H$2&amp;"&gt;&lt;font size="&amp;F$2&amp;"-1"&amp;F$2&amp;"&gt;")</f>
        <v>&lt;/font&gt;&lt;/td&gt;&lt;td nowrap valign="top"&gt;&lt;font size="-1"&gt;</v>
      </c>
      <c r="I221" s="156" t="str">
        <f>IF('新羽地域の年表 '!F221="","","横浜開港"&amp;SUBSTITUTE('新羽地域の年表 '!F221,CHAR(10),"&lt;br&gt;")&amp;"周年")</f>
        <v>横浜開港102周年</v>
      </c>
      <c r="J221" s="75" t="str">
        <f>IF('新羽地域の年表 '!$F221="","","&lt;br&gt;")</f>
        <v>&lt;br&gt;</v>
      </c>
      <c r="K221" s="156" t="str">
        <f>IF('新羽地域の年表 '!G221="","","横浜市政"&amp;SUBSTITUTE('新羽地域の年表 '!G221,CHAR(10),"&lt;br&gt;")&amp;"周年")</f>
        <v>横浜市政72周年</v>
      </c>
      <c r="L221" s="75" t="str">
        <f>IF('新羽地域の年表 '!$G221="","","&lt;br&gt;")</f>
        <v>&lt;br&gt;</v>
      </c>
      <c r="M221" s="156" t="str">
        <f>IF('新羽地域の年表 '!H221="","","港北区制・新羽町設置"&amp;SUBSTITUTE('新羽地域の年表 '!H221,CHAR(10),"&lt;br&gt;")&amp;"周年")</f>
        <v>港北区制・新羽町設置22周年</v>
      </c>
      <c r="N221" s="75" t="str">
        <f>IF('新羽地域の年表 '!$H221="","","&lt;br&gt;")</f>
        <v>&lt;br&gt;</v>
      </c>
      <c r="O221" s="156" t="str">
        <f>IF('新羽地域の年表 '!I221="","","新羽町連合町内会（"&amp;SUBSTITUTE('新羽地域の年表 '!I221,CHAR(10),"&lt;br&gt;")&amp;"周年）&lt;br&gt;　連合町内会長："&amp;SUBSTITUTE('新羽地域の年表 '!J221,CHAR(10),"&lt;br&gt;"))</f>
        <v/>
      </c>
      <c r="P221" s="75" t="str">
        <f>IF('新羽地域の年表 '!$J221="","","&lt;br&gt;")</f>
        <v/>
      </c>
      <c r="Q221" s="156" t="str">
        <f>IF('新羽地域の年表 '!K221="","","第"&amp;SUBSTITUTE('新羽地域の年表 '!K221,CHAR(10),"&lt;br&gt;")&amp;"回新羽地区健民祭&lt;br&gt;　実行委員長:"&amp;SUBSTITUTE('新羽地域の年表 '!L221,CHAR(10),"&lt;br&gt;"))</f>
        <v/>
      </c>
      <c r="R221" s="75" t="str">
        <f>IF('新羽地域の年表 '!$L221="","","&lt;br&gt;　優勝：")</f>
        <v/>
      </c>
      <c r="S221" s="156" t="str">
        <f>SUBSTITUTE('新羽地域の年表 '!M221,CHAR(10),"&lt;br&gt;")</f>
        <v/>
      </c>
      <c r="T221" s="75" t="str">
        <f>IF('新羽地域の年表 '!$M221="","","&lt;br&gt;")</f>
        <v/>
      </c>
      <c r="U221" s="156" t="str">
        <f>IF('新羽地域の年表 '!N221="","","第"&amp;SUBSTITUTE('新羽地域の年表 '!N221,CHAR(10),"&lt;br&gt;")&amp;"回新羽サマーフェスティバル&lt;br&gt;　実行委員長："&amp;SUBSTITUTE('新羽地域の年表 '!O221,CHAR(10),"&lt;br&gt;"))</f>
        <v/>
      </c>
      <c r="V221" s="75" t="str">
        <f>IF('新羽地域の年表 '!$O221="","","&lt;br&gt;")</f>
        <v/>
      </c>
      <c r="W221" s="156" t="str">
        <f>IF('新羽地域の年表 '!P221="","",SUBSTITUTE('新羽地域の年表 '!P221,CHAR(10),"&lt;br&gt;"))</f>
        <v/>
      </c>
      <c r="X221" s="75" t="str">
        <f>IF('新羽地域の年表 '!$A221="","","&lt;/font&gt;&lt;/td&gt;&lt;/tr&gt;")</f>
        <v>&lt;/font&gt;&lt;/td&gt;&lt;/tr&gt;</v>
      </c>
      <c r="Y221" s="156"/>
      <c r="AA221" s="158"/>
      <c r="AB221" s="75" t="str">
        <f t="shared" si="5"/>
        <v>&lt;tr&gt;&lt;td valign="top"&gt;1961年&lt;br&gt;&lt;font size="-1"&gt;昭和36年&lt;/font&gt;&lt;/td&gt;&lt;td valign="top"&gt;&lt;font size="-1"&gt;「スポーツ振興法」が制定され、体育指導委員の位置づけ、役割が明確にされる。   &lt;br&gt;戦後の「児童愛護班活動」「校外生活指導者」を経て昭和36年から「地区少年指導員」を置く&lt;br&gt;マリンタワーが開業&lt;br&gt;大黒町地先埋立てが完成&lt;br&gt;港北区自治会、町内会連絡協議会発足&lt;/font&gt;&lt;/td&gt;&lt;td nowrap valign="top"&gt;&lt;font size="-1"&gt;横浜開港102周年&lt;br&gt;横浜市政72周年&lt;br&gt;港北区制・新羽町設置22周年&lt;br&gt;&lt;/font&gt;&lt;/td&gt;&lt;/tr&gt;</v>
      </c>
    </row>
    <row r="222" spans="2:28" ht="27">
      <c r="B222" s="157"/>
      <c r="D222" s="75" t="str">
        <f>IF('新羽地域の年表 '!$A222="","","&lt;tr&gt;&lt;td valign="&amp;D$2&amp;"top"&amp;D$2&amp;"&gt;")</f>
        <v>&lt;tr&gt;&lt;td valign="top"&gt;</v>
      </c>
      <c r="E222" s="159" t="str">
        <f>IF('新羽地域の年表 '!A222="","",'新羽地域の年表 '!A222&amp;"年&lt;br&gt;&lt;font size="&amp;E$2&amp;"-1"&amp;E$2&amp;"&gt;"&amp;('新羽地域の年表 '!B222&amp;'新羽地域の年表 '!C222&amp;'新羽地域の年表 '!D222))</f>
        <v>1962年&lt;br&gt;&lt;font size="-1"&gt;昭和37年</v>
      </c>
      <c r="F222" s="75" t="str">
        <f>IF('新羽地域の年表 '!$A222="","","&lt;/font&gt;&lt;/td&gt;&lt;td valign="&amp;F$2&amp;"top"&amp;F$2&amp;"&gt;&lt;font size="&amp;F$2&amp;"-1"&amp;F$2&amp;"&gt;")</f>
        <v>&lt;/font&gt;&lt;/td&gt;&lt;td valign="top"&gt;&lt;font size="-1"&gt;</v>
      </c>
      <c r="G222" s="156" t="str">
        <f>SUBSTITUTE('新羽地域の年表 '!E222,CHAR(10),"&lt;br&gt;")</f>
        <v>横浜市公明選挙推進協議会発足&lt;br&gt;港の見える丘公園完成&lt;br&gt;横浜文化体育館完成</v>
      </c>
      <c r="H222" s="75" t="str">
        <f>IF('新羽地域の年表 '!$A222="","","&lt;/font&gt;&lt;/td&gt;&lt;td nowrap valign="&amp;H$2&amp;"top"&amp;H$2&amp;"&gt;&lt;font size="&amp;F$2&amp;"-1"&amp;F$2&amp;"&gt;")</f>
        <v>&lt;/font&gt;&lt;/td&gt;&lt;td nowrap valign="top"&gt;&lt;font size="-1"&gt;</v>
      </c>
      <c r="I222" s="156" t="str">
        <f>IF('新羽地域の年表 '!F222="","","横浜開港"&amp;SUBSTITUTE('新羽地域の年表 '!F222,CHAR(10),"&lt;br&gt;")&amp;"周年")</f>
        <v>横浜開港103周年</v>
      </c>
      <c r="J222" s="75" t="str">
        <f>IF('新羽地域の年表 '!$F222="","","&lt;br&gt;")</f>
        <v>&lt;br&gt;</v>
      </c>
      <c r="K222" s="156" t="str">
        <f>IF('新羽地域の年表 '!G222="","","横浜市政"&amp;SUBSTITUTE('新羽地域の年表 '!G222,CHAR(10),"&lt;br&gt;")&amp;"周年")</f>
        <v>横浜市政73周年</v>
      </c>
      <c r="L222" s="75" t="str">
        <f>IF('新羽地域の年表 '!$G222="","","&lt;br&gt;")</f>
        <v>&lt;br&gt;</v>
      </c>
      <c r="M222" s="156" t="str">
        <f>IF('新羽地域の年表 '!H222="","","港北区制・新羽町設置"&amp;SUBSTITUTE('新羽地域の年表 '!H222,CHAR(10),"&lt;br&gt;")&amp;"周年")</f>
        <v>港北区制・新羽町設置23周年</v>
      </c>
      <c r="N222" s="75" t="str">
        <f>IF('新羽地域の年表 '!$H222="","","&lt;br&gt;")</f>
        <v>&lt;br&gt;</v>
      </c>
      <c r="O222" s="156" t="str">
        <f>IF('新羽地域の年表 '!I222="","","新羽町連合町内会（"&amp;SUBSTITUTE('新羽地域の年表 '!I222,CHAR(10),"&lt;br&gt;")&amp;"周年）&lt;br&gt;　連合町内会長："&amp;SUBSTITUTE('新羽地域の年表 '!J222,CHAR(10),"&lt;br&gt;"))</f>
        <v/>
      </c>
      <c r="P222" s="75" t="str">
        <f>IF('新羽地域の年表 '!$J222="","","&lt;br&gt;")</f>
        <v/>
      </c>
      <c r="Q222" s="156" t="str">
        <f>IF('新羽地域の年表 '!K222="","","第"&amp;SUBSTITUTE('新羽地域の年表 '!K222,CHAR(10),"&lt;br&gt;")&amp;"回新羽地区健民祭&lt;br&gt;　実行委員長:"&amp;SUBSTITUTE('新羽地域の年表 '!L222,CHAR(10),"&lt;br&gt;"))</f>
        <v/>
      </c>
      <c r="R222" s="75" t="str">
        <f>IF('新羽地域の年表 '!$L222="","","&lt;br&gt;　優勝：")</f>
        <v/>
      </c>
      <c r="S222" s="156" t="str">
        <f>SUBSTITUTE('新羽地域の年表 '!M222,CHAR(10),"&lt;br&gt;")</f>
        <v/>
      </c>
      <c r="T222" s="75" t="str">
        <f>IF('新羽地域の年表 '!$M222="","","&lt;br&gt;")</f>
        <v/>
      </c>
      <c r="U222" s="156" t="str">
        <f>IF('新羽地域の年表 '!N222="","","第"&amp;SUBSTITUTE('新羽地域の年表 '!N222,CHAR(10),"&lt;br&gt;")&amp;"回新羽サマーフェスティバル&lt;br&gt;　実行委員長："&amp;SUBSTITUTE('新羽地域の年表 '!O222,CHAR(10),"&lt;br&gt;"))</f>
        <v/>
      </c>
      <c r="V222" s="75" t="str">
        <f>IF('新羽地域の年表 '!$O222="","","&lt;br&gt;")</f>
        <v/>
      </c>
      <c r="W222" s="156" t="str">
        <f>IF('新羽地域の年表 '!P222="","",SUBSTITUTE('新羽地域の年表 '!P222,CHAR(10),"&lt;br&gt;"))</f>
        <v/>
      </c>
      <c r="X222" s="75" t="str">
        <f>IF('新羽地域の年表 '!$A222="","","&lt;/font&gt;&lt;/td&gt;&lt;/tr&gt;")</f>
        <v>&lt;/font&gt;&lt;/td&gt;&lt;/tr&gt;</v>
      </c>
      <c r="Y222" s="156"/>
      <c r="AA222" s="158"/>
      <c r="AB222" s="75" t="str">
        <f t="shared" si="5"/>
        <v>&lt;tr&gt;&lt;td valign="top"&gt;1962年&lt;br&gt;&lt;font size="-1"&gt;昭和37年&lt;/font&gt;&lt;/td&gt;&lt;td valign="top"&gt;&lt;font size="-1"&gt;横浜市公明選挙推進協議会発足&lt;br&gt;港の見える丘公園完成&lt;br&gt;横浜文化体育館完成&lt;/font&gt;&lt;/td&gt;&lt;td nowrap valign="top"&gt;&lt;font size="-1"&gt;横浜開港103周年&lt;br&gt;横浜市政73周年&lt;br&gt;港北区制・新羽町設置23周年&lt;br&gt;&lt;/font&gt;&lt;/td&gt;&lt;/tr&gt;</v>
      </c>
    </row>
    <row r="223" spans="2:28" ht="27">
      <c r="B223" s="157"/>
      <c r="D223" s="75" t="str">
        <f>IF('新羽地域の年表 '!$A223="","","&lt;tr&gt;&lt;td valign="&amp;D$2&amp;"top"&amp;D$2&amp;"&gt;")</f>
        <v>&lt;tr&gt;&lt;td valign="top"&gt;</v>
      </c>
      <c r="E223" s="159" t="str">
        <f>IF('新羽地域の年表 '!A223="","",'新羽地域の年表 '!A223&amp;"年&lt;br&gt;&lt;font size="&amp;E$2&amp;"-1"&amp;E$2&amp;"&gt;"&amp;('新羽地域の年表 '!B223&amp;'新羽地域の年表 '!C223&amp;'新羽地域の年表 '!D223))</f>
        <v>1963年&lt;br&gt;&lt;font size="-1"&gt;昭和38年</v>
      </c>
      <c r="F223" s="75" t="str">
        <f>IF('新羽地域の年表 '!$A223="","","&lt;/font&gt;&lt;/td&gt;&lt;td valign="&amp;F$2&amp;"top"&amp;F$2&amp;"&gt;&lt;font size="&amp;F$2&amp;"-1"&amp;F$2&amp;"&gt;")</f>
        <v>&lt;/font&gt;&lt;/td&gt;&lt;td valign="top"&gt;&lt;font size="-1"&gt;</v>
      </c>
      <c r="G223" s="156" t="str">
        <f>SUBSTITUTE('新羽地域の年表 '!E223,CHAR(10),"&lt;br&gt;")</f>
        <v>「横浜市体育指導委員規則」を制定し、職務内容等を決定した。   &lt;br&gt;東急バス日吉営業所開設</v>
      </c>
      <c r="H223" s="75" t="str">
        <f>IF('新羽地域の年表 '!$A223="","","&lt;/font&gt;&lt;/td&gt;&lt;td nowrap valign="&amp;H$2&amp;"top"&amp;H$2&amp;"&gt;&lt;font size="&amp;F$2&amp;"-1"&amp;F$2&amp;"&gt;")</f>
        <v>&lt;/font&gt;&lt;/td&gt;&lt;td nowrap valign="top"&gt;&lt;font size="-1"&gt;</v>
      </c>
      <c r="I223" s="156" t="str">
        <f>IF('新羽地域の年表 '!F223="","","横浜開港"&amp;SUBSTITUTE('新羽地域の年表 '!F223,CHAR(10),"&lt;br&gt;")&amp;"周年")</f>
        <v>横浜開港104周年</v>
      </c>
      <c r="J223" s="75" t="str">
        <f>IF('新羽地域の年表 '!$F223="","","&lt;br&gt;")</f>
        <v>&lt;br&gt;</v>
      </c>
      <c r="K223" s="156" t="str">
        <f>IF('新羽地域の年表 '!G223="","","横浜市政"&amp;SUBSTITUTE('新羽地域の年表 '!G223,CHAR(10),"&lt;br&gt;")&amp;"周年")</f>
        <v>横浜市政74周年</v>
      </c>
      <c r="L223" s="75" t="str">
        <f>IF('新羽地域の年表 '!$G223="","","&lt;br&gt;")</f>
        <v>&lt;br&gt;</v>
      </c>
      <c r="M223" s="156" t="str">
        <f>IF('新羽地域の年表 '!H223="","","港北区制・新羽町設置"&amp;SUBSTITUTE('新羽地域の年表 '!H223,CHAR(10),"&lt;br&gt;")&amp;"周年")</f>
        <v>港北区制・新羽町設置24周年</v>
      </c>
      <c r="N223" s="75" t="str">
        <f>IF('新羽地域の年表 '!$H223="","","&lt;br&gt;")</f>
        <v>&lt;br&gt;</v>
      </c>
      <c r="O223" s="156" t="str">
        <f>IF('新羽地域の年表 '!I223="","","新羽町連合町内会（"&amp;SUBSTITUTE('新羽地域の年表 '!I223,CHAR(10),"&lt;br&gt;")&amp;"周年）&lt;br&gt;　連合町内会長："&amp;SUBSTITUTE('新羽地域の年表 '!J223,CHAR(10),"&lt;br&gt;"))</f>
        <v/>
      </c>
      <c r="P223" s="75" t="str">
        <f>IF('新羽地域の年表 '!$J223="","","&lt;br&gt;")</f>
        <v/>
      </c>
      <c r="Q223" s="156" t="str">
        <f>IF('新羽地域の年表 '!K223="","","第"&amp;SUBSTITUTE('新羽地域の年表 '!K223,CHAR(10),"&lt;br&gt;")&amp;"回新羽地区健民祭&lt;br&gt;　実行委員長:"&amp;SUBSTITUTE('新羽地域の年表 '!L223,CHAR(10),"&lt;br&gt;"))</f>
        <v/>
      </c>
      <c r="R223" s="75" t="str">
        <f>IF('新羽地域の年表 '!$L223="","","&lt;br&gt;　優勝：")</f>
        <v/>
      </c>
      <c r="S223" s="156" t="str">
        <f>SUBSTITUTE('新羽地域の年表 '!M223,CHAR(10),"&lt;br&gt;")</f>
        <v/>
      </c>
      <c r="T223" s="75" t="str">
        <f>IF('新羽地域の年表 '!$M223="","","&lt;br&gt;")</f>
        <v/>
      </c>
      <c r="U223" s="156" t="str">
        <f>IF('新羽地域の年表 '!N223="","","第"&amp;SUBSTITUTE('新羽地域の年表 '!N223,CHAR(10),"&lt;br&gt;")&amp;"回新羽サマーフェスティバル&lt;br&gt;　実行委員長："&amp;SUBSTITUTE('新羽地域の年表 '!O223,CHAR(10),"&lt;br&gt;"))</f>
        <v/>
      </c>
      <c r="V223" s="75" t="str">
        <f>IF('新羽地域の年表 '!$O223="","","&lt;br&gt;")</f>
        <v/>
      </c>
      <c r="W223" s="156" t="str">
        <f>IF('新羽地域の年表 '!P223="","",SUBSTITUTE('新羽地域の年表 '!P223,CHAR(10),"&lt;br&gt;"))</f>
        <v/>
      </c>
      <c r="X223" s="75" t="str">
        <f>IF('新羽地域の年表 '!$A223="","","&lt;/font&gt;&lt;/td&gt;&lt;/tr&gt;")</f>
        <v>&lt;/font&gt;&lt;/td&gt;&lt;/tr&gt;</v>
      </c>
      <c r="Y223" s="156"/>
      <c r="AA223" s="158"/>
      <c r="AB223" s="75" t="str">
        <f t="shared" si="5"/>
        <v>&lt;tr&gt;&lt;td valign="top"&gt;1963年&lt;br&gt;&lt;font size="-1"&gt;昭和38年&lt;/font&gt;&lt;/td&gt;&lt;td valign="top"&gt;&lt;font size="-1"&gt;「横浜市体育指導委員規則」を制定し、職務内容等を決定した。   &lt;br&gt;東急バス日吉営業所開設&lt;/font&gt;&lt;/td&gt;&lt;td nowrap valign="top"&gt;&lt;font size="-1"&gt;横浜開港104周年&lt;br&gt;横浜市政74周年&lt;br&gt;港北区制・新羽町設置24周年&lt;br&gt;&lt;/font&gt;&lt;/td&gt;&lt;/tr&gt;</v>
      </c>
    </row>
    <row r="224" spans="2:28" ht="40.5">
      <c r="B224" s="157"/>
      <c r="D224" s="75" t="str">
        <f>IF('新羽地域の年表 '!$A224="","","&lt;tr&gt;&lt;td valign="&amp;D$2&amp;"top"&amp;D$2&amp;"&gt;")</f>
        <v>&lt;tr&gt;&lt;td valign="top"&gt;</v>
      </c>
      <c r="E224" s="159" t="str">
        <f>IF('新羽地域の年表 '!A224="","",'新羽地域の年表 '!A224&amp;"年&lt;br&gt;&lt;font size="&amp;E$2&amp;"-1"&amp;E$2&amp;"&gt;"&amp;('新羽地域の年表 '!B224&amp;'新羽地域の年表 '!C224&amp;'新羽地域の年表 '!D224))</f>
        <v>1964年&lt;br&gt;&lt;font size="-1"&gt;昭和39年</v>
      </c>
      <c r="F224" s="75" t="str">
        <f>IF('新羽地域の年表 '!$A224="","","&lt;/font&gt;&lt;/td&gt;&lt;td valign="&amp;F$2&amp;"top"&amp;F$2&amp;"&gt;&lt;font size="&amp;F$2&amp;"-1"&amp;F$2&amp;"&gt;")</f>
        <v>&lt;/font&gt;&lt;/td&gt;&lt;td valign="top"&gt;&lt;font size="-1"&gt;</v>
      </c>
      <c r="G224" s="156" t="str">
        <f>SUBSTITUTE('新羽地域の年表 '!E224,CHAR(10),"&lt;br&gt;")</f>
        <v>根岸線（桜木町・磯子間）が開通&lt;br&gt;東海道新幹線が開通し新横浜駅が開業&lt;br&gt;10月10日　東京オリンピック開催</v>
      </c>
      <c r="H224" s="75" t="str">
        <f>IF('新羽地域の年表 '!$A224="","","&lt;/font&gt;&lt;/td&gt;&lt;td nowrap valign="&amp;H$2&amp;"top"&amp;H$2&amp;"&gt;&lt;font size="&amp;F$2&amp;"-1"&amp;F$2&amp;"&gt;")</f>
        <v>&lt;/font&gt;&lt;/td&gt;&lt;td nowrap valign="top"&gt;&lt;font size="-1"&gt;</v>
      </c>
      <c r="I224" s="156" t="str">
        <f>IF('新羽地域の年表 '!F224="","","横浜開港"&amp;SUBSTITUTE('新羽地域の年表 '!F224,CHAR(10),"&lt;br&gt;")&amp;"周年")</f>
        <v>横浜開港105周年</v>
      </c>
      <c r="J224" s="75" t="str">
        <f>IF('新羽地域の年表 '!$F224="","","&lt;br&gt;")</f>
        <v>&lt;br&gt;</v>
      </c>
      <c r="K224" s="156" t="str">
        <f>IF('新羽地域の年表 '!G224="","","横浜市政"&amp;SUBSTITUTE('新羽地域の年表 '!G224,CHAR(10),"&lt;br&gt;")&amp;"周年")</f>
        <v>横浜市政75周年</v>
      </c>
      <c r="L224" s="75" t="str">
        <f>IF('新羽地域の年表 '!$G224="","","&lt;br&gt;")</f>
        <v>&lt;br&gt;</v>
      </c>
      <c r="M224" s="156" t="str">
        <f>IF('新羽地域の年表 '!H224="","","港北区制・新羽町設置"&amp;SUBSTITUTE('新羽地域の年表 '!H224,CHAR(10),"&lt;br&gt;")&amp;"周年")</f>
        <v>港北区制・新羽町設置25周年</v>
      </c>
      <c r="N224" s="75" t="str">
        <f>IF('新羽地域の年表 '!$H224="","","&lt;br&gt;")</f>
        <v>&lt;br&gt;</v>
      </c>
      <c r="O224" s="156" t="str">
        <f>IF('新羽地域の年表 '!I224="","","新羽町連合町内会（"&amp;SUBSTITUTE('新羽地域の年表 '!I224,CHAR(10),"&lt;br&gt;")&amp;"周年）&lt;br&gt;　連合町内会長："&amp;SUBSTITUTE('新羽地域の年表 '!J224,CHAR(10),"&lt;br&gt;"))</f>
        <v/>
      </c>
      <c r="P224" s="75" t="str">
        <f>IF('新羽地域の年表 '!$J224="","","&lt;br&gt;")</f>
        <v/>
      </c>
      <c r="Q224" s="156" t="str">
        <f>IF('新羽地域の年表 '!K224="","","第"&amp;SUBSTITUTE('新羽地域の年表 '!K224,CHAR(10),"&lt;br&gt;")&amp;"回新羽地区健民祭&lt;br&gt;　実行委員長:"&amp;SUBSTITUTE('新羽地域の年表 '!L224,CHAR(10),"&lt;br&gt;"))</f>
        <v/>
      </c>
      <c r="R224" s="75" t="str">
        <f>IF('新羽地域の年表 '!$L224="","","&lt;br&gt;　優勝：")</f>
        <v/>
      </c>
      <c r="S224" s="156" t="str">
        <f>SUBSTITUTE('新羽地域の年表 '!M224,CHAR(10),"&lt;br&gt;")</f>
        <v/>
      </c>
      <c r="T224" s="75" t="str">
        <f>IF('新羽地域の年表 '!$M224="","","&lt;br&gt;")</f>
        <v/>
      </c>
      <c r="U224" s="156" t="str">
        <f>IF('新羽地域の年表 '!N224="","","第"&amp;SUBSTITUTE('新羽地域の年表 '!N224,CHAR(10),"&lt;br&gt;")&amp;"回新羽サマーフェスティバル&lt;br&gt;　実行委員長："&amp;SUBSTITUTE('新羽地域の年表 '!O224,CHAR(10),"&lt;br&gt;"))</f>
        <v/>
      </c>
      <c r="V224" s="75" t="str">
        <f>IF('新羽地域の年表 '!$O224="","","&lt;br&gt;")</f>
        <v/>
      </c>
      <c r="W224" s="156" t="str">
        <f>IF('新羽地域の年表 '!P224="","",SUBSTITUTE('新羽地域の年表 '!P224,CHAR(10),"&lt;br&gt;"))</f>
        <v/>
      </c>
      <c r="X224" s="75" t="str">
        <f>IF('新羽地域の年表 '!$A224="","","&lt;/font&gt;&lt;/td&gt;&lt;/tr&gt;")</f>
        <v>&lt;/font&gt;&lt;/td&gt;&lt;/tr&gt;</v>
      </c>
      <c r="Y224" s="156"/>
      <c r="AA224" s="158"/>
      <c r="AB224" s="75" t="str">
        <f t="shared" si="5"/>
        <v>&lt;tr&gt;&lt;td valign="top"&gt;1964年&lt;br&gt;&lt;font size="-1"&gt;昭和39年&lt;/font&gt;&lt;/td&gt;&lt;td valign="top"&gt;&lt;font size="-1"&gt;根岸線（桜木町・磯子間）が開通&lt;br&gt;東海道新幹線が開通し新横浜駅が開業&lt;br&gt;10月10日　東京オリンピック開催&lt;/font&gt;&lt;/td&gt;&lt;td nowrap valign="top"&gt;&lt;font size="-1"&gt;横浜開港105周年&lt;br&gt;横浜市政75周年&lt;br&gt;港北区制・新羽町設置25周年&lt;br&gt;&lt;/font&gt;&lt;/td&gt;&lt;/tr&gt;</v>
      </c>
    </row>
    <row r="225" spans="2:28" ht="27">
      <c r="B225" s="157"/>
      <c r="D225" s="75" t="str">
        <f>IF('新羽地域の年表 '!$A225="","","&lt;tr&gt;&lt;td valign="&amp;D$2&amp;"top"&amp;D$2&amp;"&gt;")</f>
        <v>&lt;tr&gt;&lt;td valign="top"&gt;</v>
      </c>
      <c r="E225" s="159" t="str">
        <f>IF('新羽地域の年表 '!A225="","",'新羽地域の年表 '!A225&amp;"年&lt;br&gt;&lt;font size="&amp;E$2&amp;"-1"&amp;E$2&amp;"&gt;"&amp;('新羽地域の年表 '!B225&amp;'新羽地域の年表 '!C225&amp;'新羽地域の年表 '!D225))</f>
        <v>1965年&lt;br&gt;&lt;font size="-1"&gt;昭和40年</v>
      </c>
      <c r="F225" s="75" t="str">
        <f>IF('新羽地域の年表 '!$A225="","","&lt;/font&gt;&lt;/td&gt;&lt;td valign="&amp;F$2&amp;"top"&amp;F$2&amp;"&gt;&lt;font size="&amp;F$2&amp;"-1"&amp;F$2&amp;"&gt;")</f>
        <v>&lt;/font&gt;&lt;/td&gt;&lt;td valign="top"&gt;&lt;font size="-1"&gt;</v>
      </c>
      <c r="G225" s="156" t="str">
        <f>SUBSTITUTE('新羽地域の年表 '!E225,CHAR(10),"&lt;br&gt;")</f>
        <v>「横浜の都市づくりの将来計画の構想」を発表&lt;br&gt;第三京浜道路開通</v>
      </c>
      <c r="H225" s="75" t="str">
        <f>IF('新羽地域の年表 '!$A225="","","&lt;/font&gt;&lt;/td&gt;&lt;td nowrap valign="&amp;H$2&amp;"top"&amp;H$2&amp;"&gt;&lt;font size="&amp;F$2&amp;"-1"&amp;F$2&amp;"&gt;")</f>
        <v>&lt;/font&gt;&lt;/td&gt;&lt;td nowrap valign="top"&gt;&lt;font size="-1"&gt;</v>
      </c>
      <c r="I225" s="156" t="str">
        <f>IF('新羽地域の年表 '!F225="","","横浜開港"&amp;SUBSTITUTE('新羽地域の年表 '!F225,CHAR(10),"&lt;br&gt;")&amp;"周年")</f>
        <v>横浜開港106周年</v>
      </c>
      <c r="J225" s="75" t="str">
        <f>IF('新羽地域の年表 '!$F225="","","&lt;br&gt;")</f>
        <v>&lt;br&gt;</v>
      </c>
      <c r="K225" s="156" t="str">
        <f>IF('新羽地域の年表 '!G225="","","横浜市政"&amp;SUBSTITUTE('新羽地域の年表 '!G225,CHAR(10),"&lt;br&gt;")&amp;"周年")</f>
        <v>横浜市政76周年</v>
      </c>
      <c r="L225" s="75" t="str">
        <f>IF('新羽地域の年表 '!$G225="","","&lt;br&gt;")</f>
        <v>&lt;br&gt;</v>
      </c>
      <c r="M225" s="156" t="str">
        <f>IF('新羽地域の年表 '!H225="","","港北区制・新羽町設置"&amp;SUBSTITUTE('新羽地域の年表 '!H225,CHAR(10),"&lt;br&gt;")&amp;"周年")</f>
        <v>港北区制・新羽町設置26周年</v>
      </c>
      <c r="N225" s="75" t="str">
        <f>IF('新羽地域の年表 '!$H225="","","&lt;br&gt;")</f>
        <v>&lt;br&gt;</v>
      </c>
      <c r="O225" s="156" t="str">
        <f>IF('新羽地域の年表 '!I225="","","新羽町連合町内会（"&amp;SUBSTITUTE('新羽地域の年表 '!I225,CHAR(10),"&lt;br&gt;")&amp;"周年）&lt;br&gt;　連合町内会長："&amp;SUBSTITUTE('新羽地域の年表 '!J225,CHAR(10),"&lt;br&gt;"))</f>
        <v/>
      </c>
      <c r="P225" s="75" t="str">
        <f>IF('新羽地域の年表 '!$J225="","","&lt;br&gt;")</f>
        <v/>
      </c>
      <c r="Q225" s="156" t="str">
        <f>IF('新羽地域の年表 '!K225="","","第"&amp;SUBSTITUTE('新羽地域の年表 '!K225,CHAR(10),"&lt;br&gt;")&amp;"回新羽地区健民祭&lt;br&gt;　実行委員長:"&amp;SUBSTITUTE('新羽地域の年表 '!L225,CHAR(10),"&lt;br&gt;"))</f>
        <v/>
      </c>
      <c r="R225" s="75" t="str">
        <f>IF('新羽地域の年表 '!$L225="","","&lt;br&gt;　優勝：")</f>
        <v/>
      </c>
      <c r="S225" s="156" t="str">
        <f>SUBSTITUTE('新羽地域の年表 '!M225,CHAR(10),"&lt;br&gt;")</f>
        <v/>
      </c>
      <c r="T225" s="75" t="str">
        <f>IF('新羽地域の年表 '!$M225="","","&lt;br&gt;")</f>
        <v/>
      </c>
      <c r="U225" s="156" t="str">
        <f>IF('新羽地域の年表 '!N225="","","第"&amp;SUBSTITUTE('新羽地域の年表 '!N225,CHAR(10),"&lt;br&gt;")&amp;"回新羽サマーフェスティバル&lt;br&gt;　実行委員長："&amp;SUBSTITUTE('新羽地域の年表 '!O225,CHAR(10),"&lt;br&gt;"))</f>
        <v/>
      </c>
      <c r="V225" s="75" t="str">
        <f>IF('新羽地域の年表 '!$O225="","","&lt;br&gt;")</f>
        <v/>
      </c>
      <c r="W225" s="156" t="str">
        <f>IF('新羽地域の年表 '!P225="","",SUBSTITUTE('新羽地域の年表 '!P225,CHAR(10),"&lt;br&gt;"))</f>
        <v/>
      </c>
      <c r="X225" s="75" t="str">
        <f>IF('新羽地域の年表 '!$A225="","","&lt;/font&gt;&lt;/td&gt;&lt;/tr&gt;")</f>
        <v>&lt;/font&gt;&lt;/td&gt;&lt;/tr&gt;</v>
      </c>
      <c r="Y225" s="156"/>
      <c r="AA225" s="158"/>
      <c r="AB225" s="75" t="str">
        <f t="shared" si="5"/>
        <v>&lt;tr&gt;&lt;td valign="top"&gt;1965年&lt;br&gt;&lt;font size="-1"&gt;昭和40年&lt;/font&gt;&lt;/td&gt;&lt;td valign="top"&gt;&lt;font size="-1"&gt;「横浜の都市づくりの将来計画の構想」を発表&lt;br&gt;第三京浜道路開通&lt;/font&gt;&lt;/td&gt;&lt;td nowrap valign="top"&gt;&lt;font size="-1"&gt;横浜開港106周年&lt;br&gt;横浜市政76周年&lt;br&gt;港北区制・新羽町設置26周年&lt;br&gt;&lt;/font&gt;&lt;/td&gt;&lt;/tr&gt;</v>
      </c>
    </row>
    <row r="226" spans="2:28" ht="54">
      <c r="B226" s="157"/>
      <c r="D226" s="75" t="str">
        <f>IF('新羽地域の年表 '!$A226="","","&lt;tr&gt;&lt;td valign="&amp;D$2&amp;"top"&amp;D$2&amp;"&gt;")</f>
        <v>&lt;tr&gt;&lt;td valign="top"&gt;</v>
      </c>
      <c r="E226" s="159" t="str">
        <f>IF('新羽地域の年表 '!A226="","",'新羽地域の年表 '!A226&amp;"年&lt;br&gt;&lt;font size="&amp;E$2&amp;"-1"&amp;E$2&amp;"&gt;"&amp;('新羽地域の年表 '!B226&amp;'新羽地域の年表 '!C226&amp;'新羽地域の年表 '!D226))</f>
        <v>1966年&lt;br&gt;&lt;font size="-1"&gt;昭和41年</v>
      </c>
      <c r="F226" s="75" t="str">
        <f>IF('新羽地域の年表 '!$A226="","","&lt;/font&gt;&lt;/td&gt;&lt;td valign="&amp;F$2&amp;"top"&amp;F$2&amp;"&gt;&lt;font size="&amp;F$2&amp;"-1"&amp;F$2&amp;"&gt;")</f>
        <v>&lt;/font&gt;&lt;/td&gt;&lt;td valign="top"&gt;&lt;font size="-1"&gt;</v>
      </c>
      <c r="G226" s="156" t="str">
        <f>SUBSTITUTE('新羽地域の年表 '!E226,CHAR(10),"&lt;br&gt;")</f>
        <v>4月18日、東急バス新羽営業所が開設&lt;br&gt;6月鶴見川水害　床上浸水5496戸、床下浸水16991戸&lt;br&gt;清掃局(現資源循環局)港北事務所開設&lt;br&gt;下水道局(現環境創造局)太尾ポンプ場運転開始</v>
      </c>
      <c r="H226" s="75" t="str">
        <f>IF('新羽地域の年表 '!$A226="","","&lt;/font&gt;&lt;/td&gt;&lt;td nowrap valign="&amp;H$2&amp;"top"&amp;H$2&amp;"&gt;&lt;font size="&amp;F$2&amp;"-1"&amp;F$2&amp;"&gt;")</f>
        <v>&lt;/font&gt;&lt;/td&gt;&lt;td nowrap valign="top"&gt;&lt;font size="-1"&gt;</v>
      </c>
      <c r="I226" s="156" t="str">
        <f>IF('新羽地域の年表 '!F226="","","横浜開港"&amp;SUBSTITUTE('新羽地域の年表 '!F226,CHAR(10),"&lt;br&gt;")&amp;"周年")</f>
        <v>横浜開港107周年</v>
      </c>
      <c r="J226" s="75" t="str">
        <f>IF('新羽地域の年表 '!$F226="","","&lt;br&gt;")</f>
        <v>&lt;br&gt;</v>
      </c>
      <c r="K226" s="156" t="str">
        <f>IF('新羽地域の年表 '!G226="","","横浜市政"&amp;SUBSTITUTE('新羽地域の年表 '!G226,CHAR(10),"&lt;br&gt;")&amp;"周年")</f>
        <v>横浜市政77周年</v>
      </c>
      <c r="L226" s="75" t="str">
        <f>IF('新羽地域の年表 '!$G226="","","&lt;br&gt;")</f>
        <v>&lt;br&gt;</v>
      </c>
      <c r="M226" s="156" t="str">
        <f>IF('新羽地域の年表 '!H226="","","港北区制・新羽町設置"&amp;SUBSTITUTE('新羽地域の年表 '!H226,CHAR(10),"&lt;br&gt;")&amp;"周年")</f>
        <v>港北区制・新羽町設置27周年</v>
      </c>
      <c r="N226" s="75" t="str">
        <f>IF('新羽地域の年表 '!$H226="","","&lt;br&gt;")</f>
        <v>&lt;br&gt;</v>
      </c>
      <c r="O226" s="156" t="str">
        <f>IF('新羽地域の年表 '!I226="","","新羽町連合町内会（"&amp;SUBSTITUTE('新羽地域の年表 '!I226,CHAR(10),"&lt;br&gt;")&amp;"周年）&lt;br&gt;　連合町内会長："&amp;SUBSTITUTE('新羽地域の年表 '!J226,CHAR(10),"&lt;br&gt;"))</f>
        <v/>
      </c>
      <c r="P226" s="75" t="str">
        <f>IF('新羽地域の年表 '!$J226="","","&lt;br&gt;")</f>
        <v/>
      </c>
      <c r="Q226" s="156" t="str">
        <f>IF('新羽地域の年表 '!K226="","","第"&amp;SUBSTITUTE('新羽地域の年表 '!K226,CHAR(10),"&lt;br&gt;")&amp;"回新羽地区健民祭&lt;br&gt;　実行委員長:"&amp;SUBSTITUTE('新羽地域の年表 '!L226,CHAR(10),"&lt;br&gt;"))</f>
        <v/>
      </c>
      <c r="R226" s="75" t="str">
        <f>IF('新羽地域の年表 '!$L226="","","&lt;br&gt;　優勝：")</f>
        <v/>
      </c>
      <c r="S226" s="156" t="str">
        <f>SUBSTITUTE('新羽地域の年表 '!M226,CHAR(10),"&lt;br&gt;")</f>
        <v/>
      </c>
      <c r="T226" s="75" t="str">
        <f>IF('新羽地域の年表 '!$M226="","","&lt;br&gt;")</f>
        <v/>
      </c>
      <c r="U226" s="156" t="str">
        <f>IF('新羽地域の年表 '!N226="","","第"&amp;SUBSTITUTE('新羽地域の年表 '!N226,CHAR(10),"&lt;br&gt;")&amp;"回新羽サマーフェスティバル&lt;br&gt;　実行委員長："&amp;SUBSTITUTE('新羽地域の年表 '!O226,CHAR(10),"&lt;br&gt;"))</f>
        <v/>
      </c>
      <c r="V226" s="75" t="str">
        <f>IF('新羽地域の年表 '!$O226="","","&lt;br&gt;")</f>
        <v/>
      </c>
      <c r="W226" s="156" t="str">
        <f>IF('新羽地域の年表 '!P226="","",SUBSTITUTE('新羽地域の年表 '!P226,CHAR(10),"&lt;br&gt;"))</f>
        <v/>
      </c>
      <c r="X226" s="75" t="str">
        <f>IF('新羽地域の年表 '!$A226="","","&lt;/font&gt;&lt;/td&gt;&lt;/tr&gt;")</f>
        <v>&lt;/font&gt;&lt;/td&gt;&lt;/tr&gt;</v>
      </c>
      <c r="Y226" s="156"/>
      <c r="AA226" s="158"/>
      <c r="AB226" s="75" t="str">
        <f t="shared" si="5"/>
        <v>&lt;tr&gt;&lt;td valign="top"&gt;1966年&lt;br&gt;&lt;font size="-1"&gt;昭和41年&lt;/font&gt;&lt;/td&gt;&lt;td valign="top"&gt;&lt;font size="-1"&gt;4月18日、東急バス新羽営業所が開設&lt;br&gt;6月鶴見川水害　床上浸水5496戸、床下浸水16991戸&lt;br&gt;清掃局(現資源循環局)港北事務所開設&lt;br&gt;下水道局(現環境創造局)太尾ポンプ場運転開始&lt;/font&gt;&lt;/td&gt;&lt;td nowrap valign="top"&gt;&lt;font size="-1"&gt;横浜開港107周年&lt;br&gt;横浜市政77周年&lt;br&gt;港北区制・新羽町設置27周年&lt;br&gt;&lt;/font&gt;&lt;/td&gt;&lt;/tr&gt;</v>
      </c>
    </row>
    <row r="227" spans="2:28" ht="27">
      <c r="B227" s="157"/>
      <c r="D227" s="75" t="str">
        <f>IF('新羽地域の年表 '!$A227="","","&lt;tr&gt;&lt;td valign="&amp;D$2&amp;"top"&amp;D$2&amp;"&gt;")</f>
        <v>&lt;tr&gt;&lt;td valign="top"&gt;</v>
      </c>
      <c r="E227" s="159" t="str">
        <f>IF('新羽地域の年表 '!A227="","",'新羽地域の年表 '!A227&amp;"年&lt;br&gt;&lt;font size="&amp;E$2&amp;"-1"&amp;E$2&amp;"&gt;"&amp;('新羽地域の年表 '!B227&amp;'新羽地域の年表 '!C227&amp;'新羽地域の年表 '!D227))</f>
        <v>1967年&lt;br&gt;&lt;font size="-1"&gt;昭和42年</v>
      </c>
      <c r="F227" s="75" t="str">
        <f>IF('新羽地域の年表 '!$A227="","","&lt;/font&gt;&lt;/td&gt;&lt;td valign="&amp;F$2&amp;"top"&amp;F$2&amp;"&gt;&lt;font size="&amp;F$2&amp;"-1"&amp;F$2&amp;"&gt;")</f>
        <v>&lt;/font&gt;&lt;/td&gt;&lt;td valign="top"&gt;&lt;font size="-1"&gt;</v>
      </c>
      <c r="G227" s="156" t="str">
        <f>SUBSTITUTE('新羽地域の年表 '!E227,CHAR(10),"&lt;br&gt;")</f>
        <v>平潟湾の埋立てが完成&lt;br&gt;市警(現県警)、港北警察署開署</v>
      </c>
      <c r="H227" s="75" t="str">
        <f>IF('新羽地域の年表 '!$A227="","","&lt;/font&gt;&lt;/td&gt;&lt;td nowrap valign="&amp;H$2&amp;"top"&amp;H$2&amp;"&gt;&lt;font size="&amp;F$2&amp;"-1"&amp;F$2&amp;"&gt;")</f>
        <v>&lt;/font&gt;&lt;/td&gt;&lt;td nowrap valign="top"&gt;&lt;font size="-1"&gt;</v>
      </c>
      <c r="I227" s="156" t="str">
        <f>IF('新羽地域の年表 '!F227="","","横浜開港"&amp;SUBSTITUTE('新羽地域の年表 '!F227,CHAR(10),"&lt;br&gt;")&amp;"周年")</f>
        <v>横浜開港108周年</v>
      </c>
      <c r="J227" s="75" t="str">
        <f>IF('新羽地域の年表 '!$F227="","","&lt;br&gt;")</f>
        <v>&lt;br&gt;</v>
      </c>
      <c r="K227" s="156" t="str">
        <f>IF('新羽地域の年表 '!G227="","","横浜市政"&amp;SUBSTITUTE('新羽地域の年表 '!G227,CHAR(10),"&lt;br&gt;")&amp;"周年")</f>
        <v>横浜市政78周年</v>
      </c>
      <c r="L227" s="75" t="str">
        <f>IF('新羽地域の年表 '!$G227="","","&lt;br&gt;")</f>
        <v>&lt;br&gt;</v>
      </c>
      <c r="M227" s="156" t="str">
        <f>IF('新羽地域の年表 '!H227="","","港北区制・新羽町設置"&amp;SUBSTITUTE('新羽地域の年表 '!H227,CHAR(10),"&lt;br&gt;")&amp;"周年")</f>
        <v>港北区制・新羽町設置28周年</v>
      </c>
      <c r="N227" s="75" t="str">
        <f>IF('新羽地域の年表 '!$H227="","","&lt;br&gt;")</f>
        <v>&lt;br&gt;</v>
      </c>
      <c r="O227" s="156" t="str">
        <f>IF('新羽地域の年表 '!I227="","","新羽町連合町内会（"&amp;SUBSTITUTE('新羽地域の年表 '!I227,CHAR(10),"&lt;br&gt;")&amp;"周年）&lt;br&gt;　連合町内会長："&amp;SUBSTITUTE('新羽地域の年表 '!J227,CHAR(10),"&lt;br&gt;"))</f>
        <v/>
      </c>
      <c r="P227" s="75" t="str">
        <f>IF('新羽地域の年表 '!$J227="","","&lt;br&gt;")</f>
        <v/>
      </c>
      <c r="Q227" s="156" t="str">
        <f>IF('新羽地域の年表 '!K227="","","第"&amp;SUBSTITUTE('新羽地域の年表 '!K227,CHAR(10),"&lt;br&gt;")&amp;"回新羽地区健民祭&lt;br&gt;　実行委員長:"&amp;SUBSTITUTE('新羽地域の年表 '!L227,CHAR(10),"&lt;br&gt;"))</f>
        <v/>
      </c>
      <c r="R227" s="75" t="str">
        <f>IF('新羽地域の年表 '!$L227="","","&lt;br&gt;　優勝：")</f>
        <v/>
      </c>
      <c r="S227" s="156" t="str">
        <f>SUBSTITUTE('新羽地域の年表 '!M227,CHAR(10),"&lt;br&gt;")</f>
        <v/>
      </c>
      <c r="T227" s="75" t="str">
        <f>IF('新羽地域の年表 '!$M227="","","&lt;br&gt;")</f>
        <v/>
      </c>
      <c r="U227" s="156" t="str">
        <f>IF('新羽地域の年表 '!N227="","","第"&amp;SUBSTITUTE('新羽地域の年表 '!N227,CHAR(10),"&lt;br&gt;")&amp;"回新羽サマーフェスティバル&lt;br&gt;　実行委員長："&amp;SUBSTITUTE('新羽地域の年表 '!O227,CHAR(10),"&lt;br&gt;"))</f>
        <v/>
      </c>
      <c r="V227" s="75" t="str">
        <f>IF('新羽地域の年表 '!$O227="","","&lt;br&gt;")</f>
        <v/>
      </c>
      <c r="W227" s="156" t="str">
        <f>IF('新羽地域の年表 '!P227="","",SUBSTITUTE('新羽地域の年表 '!P227,CHAR(10),"&lt;br&gt;"))</f>
        <v/>
      </c>
      <c r="X227" s="75" t="str">
        <f>IF('新羽地域の年表 '!$A227="","","&lt;/font&gt;&lt;/td&gt;&lt;/tr&gt;")</f>
        <v>&lt;/font&gt;&lt;/td&gt;&lt;/tr&gt;</v>
      </c>
      <c r="Y227" s="156"/>
      <c r="AA227" s="158"/>
      <c r="AB227" s="75" t="str">
        <f t="shared" si="5"/>
        <v>&lt;tr&gt;&lt;td valign="top"&gt;1967年&lt;br&gt;&lt;font size="-1"&gt;昭和42年&lt;/font&gt;&lt;/td&gt;&lt;td valign="top"&gt;&lt;font size="-1"&gt;平潟湾の埋立てが完成&lt;br&gt;市警(現県警)、港北警察署開署&lt;/font&gt;&lt;/td&gt;&lt;td nowrap valign="top"&gt;&lt;font size="-1"&gt;横浜開港108周年&lt;br&gt;横浜市政78周年&lt;br&gt;港北区制・新羽町設置28周年&lt;br&gt;&lt;/font&gt;&lt;/td&gt;&lt;/tr&gt;</v>
      </c>
    </row>
    <row r="228" spans="2:28" ht="108">
      <c r="B228" s="157"/>
      <c r="D228" s="75" t="str">
        <f>IF('新羽地域の年表 '!$A228="","","&lt;tr&gt;&lt;td valign="&amp;D$2&amp;"top"&amp;D$2&amp;"&gt;")</f>
        <v>&lt;tr&gt;&lt;td valign="top"&gt;</v>
      </c>
      <c r="E228" s="159" t="str">
        <f>IF('新羽地域の年表 '!A228="","",'新羽地域の年表 '!A228&amp;"年&lt;br&gt;&lt;font size="&amp;E$2&amp;"-1"&amp;E$2&amp;"&gt;"&amp;('新羽地域の年表 '!B228&amp;'新羽地域の年表 '!C228&amp;'新羽地域の年表 '!D228))</f>
        <v>1968年&lt;br&gt;&lt;font size="-1"&gt;昭和43年</v>
      </c>
      <c r="F228" s="75" t="str">
        <f>IF('新羽地域の年表 '!$A228="","","&lt;/font&gt;&lt;/td&gt;&lt;td valign="&amp;F$2&amp;"top"&amp;F$2&amp;"&gt;&lt;font size="&amp;F$2&amp;"-1"&amp;F$2&amp;"&gt;")</f>
        <v>&lt;/font&gt;&lt;/td&gt;&lt;td valign="top"&gt;&lt;font size="-1"&gt;</v>
      </c>
      <c r="G228" s="156" t="str">
        <f>SUBSTITUTE('新羽地域の年表 '!E228,CHAR(10),"&lt;br&gt;")</f>
        <v>神奈川県、横浜市青少年指導員制度発足（昭和36年から置かれていた「地区少年指導員」制度の幅を広げ、昭和43年から「青少年指導員」という名称で活動を開始。）&lt;br&gt;市営地下鉄（上大岡・関内間）の建設に着手&lt;br&gt;横浜線(東神奈川～小机)複線化&lt;br&gt;道路局港北土木事務所開設&lt;br&gt;学校開放事業において「推進校」を設置し、校庭及び体育館を開放する。（30 校）</v>
      </c>
      <c r="H228" s="75" t="str">
        <f>IF('新羽地域の年表 '!$A228="","","&lt;/font&gt;&lt;/td&gt;&lt;td nowrap valign="&amp;H$2&amp;"top"&amp;H$2&amp;"&gt;&lt;font size="&amp;F$2&amp;"-1"&amp;F$2&amp;"&gt;")</f>
        <v>&lt;/font&gt;&lt;/td&gt;&lt;td nowrap valign="top"&gt;&lt;font size="-1"&gt;</v>
      </c>
      <c r="I228" s="156" t="str">
        <f>IF('新羽地域の年表 '!F228="","","横浜開港"&amp;SUBSTITUTE('新羽地域の年表 '!F228,CHAR(10),"&lt;br&gt;")&amp;"周年")</f>
        <v>横浜開港109周年</v>
      </c>
      <c r="J228" s="75" t="str">
        <f>IF('新羽地域の年表 '!$F228="","","&lt;br&gt;")</f>
        <v>&lt;br&gt;</v>
      </c>
      <c r="K228" s="156" t="str">
        <f>IF('新羽地域の年表 '!G228="","","横浜市政"&amp;SUBSTITUTE('新羽地域の年表 '!G228,CHAR(10),"&lt;br&gt;")&amp;"周年")</f>
        <v>横浜市政79周年</v>
      </c>
      <c r="L228" s="75" t="str">
        <f>IF('新羽地域の年表 '!$G228="","","&lt;br&gt;")</f>
        <v>&lt;br&gt;</v>
      </c>
      <c r="M228" s="156" t="str">
        <f>IF('新羽地域の年表 '!H228="","","港北区制・新羽町設置"&amp;SUBSTITUTE('新羽地域の年表 '!H228,CHAR(10),"&lt;br&gt;")&amp;"周年")</f>
        <v>港北区制・新羽町設置29周年</v>
      </c>
      <c r="N228" s="75" t="str">
        <f>IF('新羽地域の年表 '!$H228="","","&lt;br&gt;")</f>
        <v>&lt;br&gt;</v>
      </c>
      <c r="O228" s="156" t="str">
        <f>IF('新羽地域の年表 '!I228="","","新羽町連合町内会（"&amp;SUBSTITUTE('新羽地域の年表 '!I228,CHAR(10),"&lt;br&gt;")&amp;"周年）&lt;br&gt;　連合町内会長："&amp;SUBSTITUTE('新羽地域の年表 '!J228,CHAR(10),"&lt;br&gt;"))</f>
        <v/>
      </c>
      <c r="P228" s="75" t="str">
        <f>IF('新羽地域の年表 '!$J228="","","&lt;br&gt;")</f>
        <v/>
      </c>
      <c r="Q228" s="156" t="str">
        <f>IF('新羽地域の年表 '!K228="","","第"&amp;SUBSTITUTE('新羽地域の年表 '!K228,CHAR(10),"&lt;br&gt;")&amp;"回新羽地区健民祭&lt;br&gt;　実行委員長:"&amp;SUBSTITUTE('新羽地域の年表 '!L228,CHAR(10),"&lt;br&gt;"))</f>
        <v/>
      </c>
      <c r="R228" s="75" t="str">
        <f>IF('新羽地域の年表 '!$L228="","","&lt;br&gt;　優勝：")</f>
        <v/>
      </c>
      <c r="S228" s="156" t="str">
        <f>SUBSTITUTE('新羽地域の年表 '!M228,CHAR(10),"&lt;br&gt;")</f>
        <v/>
      </c>
      <c r="T228" s="75" t="str">
        <f>IF('新羽地域の年表 '!$M228="","","&lt;br&gt;")</f>
        <v/>
      </c>
      <c r="U228" s="156" t="str">
        <f>IF('新羽地域の年表 '!N228="","","第"&amp;SUBSTITUTE('新羽地域の年表 '!N228,CHAR(10),"&lt;br&gt;")&amp;"回新羽サマーフェスティバル&lt;br&gt;　実行委員長："&amp;SUBSTITUTE('新羽地域の年表 '!O228,CHAR(10),"&lt;br&gt;"))</f>
        <v/>
      </c>
      <c r="V228" s="75" t="str">
        <f>IF('新羽地域の年表 '!$O228="","","&lt;br&gt;")</f>
        <v/>
      </c>
      <c r="W228" s="156" t="str">
        <f>IF('新羽地域の年表 '!P228="","",SUBSTITUTE('新羽地域の年表 '!P228,CHAR(10),"&lt;br&gt;"))</f>
        <v/>
      </c>
      <c r="X228" s="75" t="str">
        <f>IF('新羽地域の年表 '!$A228="","","&lt;/font&gt;&lt;/td&gt;&lt;/tr&gt;")</f>
        <v>&lt;/font&gt;&lt;/td&gt;&lt;/tr&gt;</v>
      </c>
      <c r="Y228" s="156"/>
      <c r="AA228" s="158"/>
      <c r="AB228" s="75" t="str">
        <f t="shared" si="5"/>
        <v>&lt;tr&gt;&lt;td valign="top"&gt;1968年&lt;br&gt;&lt;font size="-1"&gt;昭和43年&lt;/font&gt;&lt;/td&gt;&lt;td valign="top"&gt;&lt;font size="-1"&gt;神奈川県、横浜市青少年指導員制度発足（昭和36年から置かれていた「地区少年指導員」制度の幅を広げ、昭和43年から「青少年指導員」という名称で活動を開始。）&lt;br&gt;市営地下鉄（上大岡・関内間）の建設に着手&lt;br&gt;横浜線(東神奈川～小机)複線化&lt;br&gt;道路局港北土木事務所開設&lt;br&gt;学校開放事業において「推進校」を設置し、校庭及び体育館を開放する。（30 校）&lt;/font&gt;&lt;/td&gt;&lt;td nowrap valign="top"&gt;&lt;font size="-1"&gt;横浜開港109周年&lt;br&gt;横浜市政79周年&lt;br&gt;港北区制・新羽町設置29周年&lt;br&gt;&lt;/font&gt;&lt;/td&gt;&lt;/tr&gt;</v>
      </c>
    </row>
    <row r="229" spans="2:28" ht="121.5">
      <c r="B229" s="157"/>
      <c r="D229" s="75" t="str">
        <f>IF('新羽地域の年表 '!$A229="","","&lt;tr&gt;&lt;td valign="&amp;D$2&amp;"top"&amp;D$2&amp;"&gt;")</f>
        <v>&lt;tr&gt;&lt;td valign="top"&gt;</v>
      </c>
      <c r="E229" s="159" t="str">
        <f>IF('新羽地域の年表 '!A229="","",'新羽地域の年表 '!A229&amp;"年&lt;br&gt;&lt;font size="&amp;E$2&amp;"-1"&amp;E$2&amp;"&gt;"&amp;('新羽地域の年表 '!B229&amp;'新羽地域の年表 '!C229&amp;'新羽地域の年表 '!D229))</f>
        <v>1969年&lt;br&gt;&lt;font size="-1"&gt;昭和44年</v>
      </c>
      <c r="F229" s="75" t="str">
        <f>IF('新羽地域の年表 '!$A229="","","&lt;/font&gt;&lt;/td&gt;&lt;td valign="&amp;F$2&amp;"top"&amp;F$2&amp;"&gt;&lt;font size="&amp;F$2&amp;"-1"&amp;F$2&amp;"&gt;")</f>
        <v>&lt;/font&gt;&lt;/td&gt;&lt;td valign="top"&gt;&lt;font size="-1"&gt;</v>
      </c>
      <c r="G229" s="156" t="str">
        <f>SUBSTITUTE('新羽地域の年表 '!E229,CHAR(10),"&lt;br&gt;")</f>
        <v>3月8日、新羽町と新吉田町の境界を変更する&lt;br&gt;港北区制30周年・新羽町設置30周年&lt;br&gt;10月1日、人口増加に伴い横浜市域行政区の再編成が行われ、南区から港南区、保土ケ谷区から旭区、戸塚区から瀬谷区、港北区から緑区がそれぞれ分離し、設置され4区が新たに誕生。&lt;br&gt;同日よりそれぞれの区名を冠称した消防団が編成されるとともに、川和消防団が緑消防団と改称され、17消防団7,824人となる。 &lt;br&gt;本牧市民公園が誕生</v>
      </c>
      <c r="H229" s="75" t="str">
        <f>IF('新羽地域の年表 '!$A229="","","&lt;/font&gt;&lt;/td&gt;&lt;td nowrap valign="&amp;H$2&amp;"top"&amp;H$2&amp;"&gt;&lt;font size="&amp;F$2&amp;"-1"&amp;F$2&amp;"&gt;")</f>
        <v>&lt;/font&gt;&lt;/td&gt;&lt;td nowrap valign="top"&gt;&lt;font size="-1"&gt;</v>
      </c>
      <c r="I229" s="156" t="str">
        <f>IF('新羽地域の年表 '!F229="","","横浜開港"&amp;SUBSTITUTE('新羽地域の年表 '!F229,CHAR(10),"&lt;br&gt;")&amp;"周年")</f>
        <v>横浜開港110周年</v>
      </c>
      <c r="J229" s="75" t="str">
        <f>IF('新羽地域の年表 '!$F229="","","&lt;br&gt;")</f>
        <v>&lt;br&gt;</v>
      </c>
      <c r="K229" s="156" t="str">
        <f>IF('新羽地域の年表 '!G229="","","横浜市政"&amp;SUBSTITUTE('新羽地域の年表 '!G229,CHAR(10),"&lt;br&gt;")&amp;"周年")</f>
        <v>横浜市政80周年</v>
      </c>
      <c r="L229" s="75" t="str">
        <f>IF('新羽地域の年表 '!$G229="","","&lt;br&gt;")</f>
        <v>&lt;br&gt;</v>
      </c>
      <c r="M229" s="156" t="str">
        <f>IF('新羽地域の年表 '!H229="","","港北区制・新羽町設置"&amp;SUBSTITUTE('新羽地域の年表 '!H229,CHAR(10),"&lt;br&gt;")&amp;"周年")</f>
        <v>港北区制・新羽町設置30周年</v>
      </c>
      <c r="N229" s="75" t="str">
        <f>IF('新羽地域の年表 '!$H229="","","&lt;br&gt;")</f>
        <v>&lt;br&gt;</v>
      </c>
      <c r="O229" s="156" t="str">
        <f>IF('新羽地域の年表 '!I229="","","新羽町連合町内会（"&amp;SUBSTITUTE('新羽地域の年表 '!I229,CHAR(10),"&lt;br&gt;")&amp;"周年）&lt;br&gt;　連合町内会長："&amp;SUBSTITUTE('新羽地域の年表 '!J229,CHAR(10),"&lt;br&gt;"))</f>
        <v/>
      </c>
      <c r="P229" s="75" t="str">
        <f>IF('新羽地域の年表 '!$J229="","","&lt;br&gt;")</f>
        <v/>
      </c>
      <c r="Q229" s="156" t="str">
        <f>IF('新羽地域の年表 '!K229="","","第"&amp;SUBSTITUTE('新羽地域の年表 '!K229,CHAR(10),"&lt;br&gt;")&amp;"回新羽地区健民祭&lt;br&gt;　実行委員長:"&amp;SUBSTITUTE('新羽地域の年表 '!L229,CHAR(10),"&lt;br&gt;"))</f>
        <v/>
      </c>
      <c r="R229" s="75" t="str">
        <f>IF('新羽地域の年表 '!$L229="","","&lt;br&gt;　優勝：")</f>
        <v/>
      </c>
      <c r="S229" s="156" t="str">
        <f>SUBSTITUTE('新羽地域の年表 '!M229,CHAR(10),"&lt;br&gt;")</f>
        <v/>
      </c>
      <c r="T229" s="75" t="str">
        <f>IF('新羽地域の年表 '!$M229="","","&lt;br&gt;")</f>
        <v/>
      </c>
      <c r="U229" s="156" t="str">
        <f>IF('新羽地域の年表 '!N229="","","第"&amp;SUBSTITUTE('新羽地域の年表 '!N229,CHAR(10),"&lt;br&gt;")&amp;"回新羽サマーフェスティバル&lt;br&gt;　実行委員長："&amp;SUBSTITUTE('新羽地域の年表 '!O229,CHAR(10),"&lt;br&gt;"))</f>
        <v/>
      </c>
      <c r="V229" s="75" t="str">
        <f>IF('新羽地域の年表 '!$O229="","","&lt;br&gt;")</f>
        <v/>
      </c>
      <c r="W229" s="156" t="str">
        <f>IF('新羽地域の年表 '!P229="","",SUBSTITUTE('新羽地域の年表 '!P229,CHAR(10),"&lt;br&gt;"))</f>
        <v/>
      </c>
      <c r="X229" s="75" t="str">
        <f>IF('新羽地域の年表 '!$A229="","","&lt;/font&gt;&lt;/td&gt;&lt;/tr&gt;")</f>
        <v>&lt;/font&gt;&lt;/td&gt;&lt;/tr&gt;</v>
      </c>
      <c r="Y229" s="156"/>
      <c r="AA229" s="158"/>
      <c r="AB229" s="75" t="str">
        <f t="shared" si="5"/>
        <v>&lt;tr&gt;&lt;td valign="top"&gt;1969年&lt;br&gt;&lt;font size="-1"&gt;昭和44年&lt;/font&gt;&lt;/td&gt;&lt;td valign="top"&gt;&lt;font size="-1"&gt;3月8日、新羽町と新吉田町の境界を変更する&lt;br&gt;港北区制30周年・新羽町設置30周年&lt;br&gt;10月1日、人口増加に伴い横浜市域行政区の再編成が行われ、南区から港南区、保土ケ谷区から旭区、戸塚区から瀬谷区、港北区から緑区がそれぞれ分離し、設置され4区が新たに誕生。&lt;br&gt;同日よりそれぞれの区名を冠称した消防団が編成されるとともに、川和消防団が緑消防団と改称され、17消防団7,824人となる。 &lt;br&gt;本牧市民公園が誕生&lt;/font&gt;&lt;/td&gt;&lt;td nowrap valign="top"&gt;&lt;font size="-1"&gt;横浜開港110周年&lt;br&gt;横浜市政80周年&lt;br&gt;港北区制・新羽町設置30周年&lt;br&gt;&lt;/font&gt;&lt;/td&gt;&lt;/tr&gt;</v>
      </c>
    </row>
    <row r="230" spans="2:28" ht="67.5">
      <c r="B230" s="157"/>
      <c r="D230" s="75" t="str">
        <f>IF('新羽地域の年表 '!$A230="","","&lt;tr&gt;&lt;td valign="&amp;D$2&amp;"top"&amp;D$2&amp;"&gt;")</f>
        <v>&lt;tr&gt;&lt;td valign="top"&gt;</v>
      </c>
      <c r="E230" s="159" t="str">
        <f>IF('新羽地域の年表 '!A230="","",'新羽地域の年表 '!A230&amp;"年&lt;br&gt;&lt;font size="&amp;E$2&amp;"-1"&amp;E$2&amp;"&gt;"&amp;('新羽地域の年表 '!B230&amp;'新羽地域の年表 '!C230&amp;'新羽地域の年表 '!D230))</f>
        <v>1970年&lt;br&gt;&lt;font size="-1"&gt;昭和45年</v>
      </c>
      <c r="F230" s="75" t="str">
        <f>IF('新羽地域の年表 '!$A230="","","&lt;/font&gt;&lt;/td&gt;&lt;td valign="&amp;F$2&amp;"top"&amp;F$2&amp;"&gt;&lt;font size="&amp;F$2&amp;"-1"&amp;F$2&amp;"&gt;")</f>
        <v>&lt;/font&gt;&lt;/td&gt;&lt;td valign="top"&gt;&lt;font size="-1"&gt;</v>
      </c>
      <c r="G230" s="156" t="str">
        <f>SUBSTITUTE('新羽地域の年表 '!E230,CHAR(10),"&lt;br&gt;")</f>
        <v>港北ニュータウン建設事業に着手&lt;br&gt;根岸線（磯子・洋光台間）が開通&lt;br&gt;横浜市人口200万人突破&lt;br&gt;水道局港北営業所開設&lt;br&gt;学校開放事業において「特別推進校」を設置し、体育館を夜間開放する。（８校）プール開放始まる。（３校）</v>
      </c>
      <c r="H230" s="75" t="str">
        <f>IF('新羽地域の年表 '!$A230="","","&lt;/font&gt;&lt;/td&gt;&lt;td nowrap valign="&amp;H$2&amp;"top"&amp;H$2&amp;"&gt;&lt;font size="&amp;F$2&amp;"-1"&amp;F$2&amp;"&gt;")</f>
        <v>&lt;/font&gt;&lt;/td&gt;&lt;td nowrap valign="top"&gt;&lt;font size="-1"&gt;</v>
      </c>
      <c r="I230" s="156" t="str">
        <f>IF('新羽地域の年表 '!F230="","","横浜開港"&amp;SUBSTITUTE('新羽地域の年表 '!F230,CHAR(10),"&lt;br&gt;")&amp;"周年")</f>
        <v>横浜開港111周年</v>
      </c>
      <c r="J230" s="75" t="str">
        <f>IF('新羽地域の年表 '!$F230="","","&lt;br&gt;")</f>
        <v>&lt;br&gt;</v>
      </c>
      <c r="K230" s="156" t="str">
        <f>IF('新羽地域の年表 '!G230="","","横浜市政"&amp;SUBSTITUTE('新羽地域の年表 '!G230,CHAR(10),"&lt;br&gt;")&amp;"周年")</f>
        <v>横浜市政81周年</v>
      </c>
      <c r="L230" s="75" t="str">
        <f>IF('新羽地域の年表 '!$G230="","","&lt;br&gt;")</f>
        <v>&lt;br&gt;</v>
      </c>
      <c r="M230" s="156" t="str">
        <f>IF('新羽地域の年表 '!H230="","","港北区制・新羽町設置"&amp;SUBSTITUTE('新羽地域の年表 '!H230,CHAR(10),"&lt;br&gt;")&amp;"周年")</f>
        <v>港北区制・新羽町設置31周年</v>
      </c>
      <c r="N230" s="75" t="str">
        <f>IF('新羽地域の年表 '!$H230="","","&lt;br&gt;")</f>
        <v>&lt;br&gt;</v>
      </c>
      <c r="O230" s="156" t="str">
        <f>IF('新羽地域の年表 '!I230="","","新羽町連合町内会（"&amp;SUBSTITUTE('新羽地域の年表 '!I230,CHAR(10),"&lt;br&gt;")&amp;"周年）&lt;br&gt;　連合町内会長："&amp;SUBSTITUTE('新羽地域の年表 '!J230,CHAR(10),"&lt;br&gt;"))</f>
        <v/>
      </c>
      <c r="P230" s="75" t="str">
        <f>IF('新羽地域の年表 '!$J230="","","&lt;br&gt;")</f>
        <v/>
      </c>
      <c r="Q230" s="156" t="str">
        <f>IF('新羽地域の年表 '!K230="","","第"&amp;SUBSTITUTE('新羽地域の年表 '!K230,CHAR(10),"&lt;br&gt;")&amp;"回新羽地区健民祭&lt;br&gt;　実行委員長:"&amp;SUBSTITUTE('新羽地域の年表 '!L230,CHAR(10),"&lt;br&gt;"))</f>
        <v/>
      </c>
      <c r="R230" s="75" t="str">
        <f>IF('新羽地域の年表 '!$L230="","","&lt;br&gt;　優勝：")</f>
        <v/>
      </c>
      <c r="S230" s="156" t="str">
        <f>SUBSTITUTE('新羽地域の年表 '!M230,CHAR(10),"&lt;br&gt;")</f>
        <v/>
      </c>
      <c r="T230" s="75" t="str">
        <f>IF('新羽地域の年表 '!$M230="","","&lt;br&gt;")</f>
        <v/>
      </c>
      <c r="U230" s="156" t="str">
        <f>IF('新羽地域の年表 '!N230="","","第"&amp;SUBSTITUTE('新羽地域の年表 '!N230,CHAR(10),"&lt;br&gt;")&amp;"回新羽サマーフェスティバル&lt;br&gt;　実行委員長："&amp;SUBSTITUTE('新羽地域の年表 '!O230,CHAR(10),"&lt;br&gt;"))</f>
        <v/>
      </c>
      <c r="V230" s="75" t="str">
        <f>IF('新羽地域の年表 '!$O230="","","&lt;br&gt;")</f>
        <v/>
      </c>
      <c r="W230" s="156" t="str">
        <f>IF('新羽地域の年表 '!P230="","",SUBSTITUTE('新羽地域の年表 '!P230,CHAR(10),"&lt;br&gt;"))</f>
        <v/>
      </c>
      <c r="X230" s="75" t="str">
        <f>IF('新羽地域の年表 '!$A230="","","&lt;/font&gt;&lt;/td&gt;&lt;/tr&gt;")</f>
        <v>&lt;/font&gt;&lt;/td&gt;&lt;/tr&gt;</v>
      </c>
      <c r="Y230" s="156"/>
      <c r="AA230" s="158"/>
      <c r="AB230" s="75" t="str">
        <f t="shared" si="5"/>
        <v>&lt;tr&gt;&lt;td valign="top"&gt;1970年&lt;br&gt;&lt;font size="-1"&gt;昭和45年&lt;/font&gt;&lt;/td&gt;&lt;td valign="top"&gt;&lt;font size="-1"&gt;港北ニュータウン建設事業に着手&lt;br&gt;根岸線（磯子・洋光台間）が開通&lt;br&gt;横浜市人口200万人突破&lt;br&gt;水道局港北営業所開設&lt;br&gt;学校開放事業において「特別推進校」を設置し、体育館を夜間開放する。（８校）プール開放始まる。（３校）&lt;/font&gt;&lt;/td&gt;&lt;td nowrap valign="top"&gt;&lt;font size="-1"&gt;横浜開港111周年&lt;br&gt;横浜市政81周年&lt;br&gt;港北区制・新羽町設置31周年&lt;br&gt;&lt;/font&gt;&lt;/td&gt;&lt;/tr&gt;</v>
      </c>
    </row>
    <row r="231" spans="2:28" ht="40.5">
      <c r="B231" s="157"/>
      <c r="D231" s="75" t="str">
        <f>IF('新羽地域の年表 '!$A231="","","&lt;tr&gt;&lt;td valign="&amp;D$2&amp;"top"&amp;D$2&amp;"&gt;")</f>
        <v>&lt;tr&gt;&lt;td valign="top"&gt;</v>
      </c>
      <c r="E231" s="159" t="str">
        <f>IF('新羽地域の年表 '!A231="","",'新羽地域の年表 '!A231&amp;"年&lt;br&gt;&lt;font size="&amp;E$2&amp;"-1"&amp;E$2&amp;"&gt;"&amp;('新羽地域の年表 '!B231&amp;'新羽地域の年表 '!C231&amp;'新羽地域の年表 '!D231))</f>
        <v>1971年&lt;br&gt;&lt;font size="-1"&gt;昭和46年</v>
      </c>
      <c r="F231" s="75" t="str">
        <f>IF('新羽地域の年表 '!$A231="","","&lt;/font&gt;&lt;/td&gt;&lt;td valign="&amp;F$2&amp;"top"&amp;F$2&amp;"&gt;&lt;font size="&amp;F$2&amp;"-1"&amp;F$2&amp;"&gt;")</f>
        <v>&lt;/font&gt;&lt;/td&gt;&lt;td valign="top"&gt;&lt;font size="-1"&gt;</v>
      </c>
      <c r="G231" s="156" t="str">
        <f>SUBSTITUTE('新羽地域の年表 '!E231,CHAR(10),"&lt;br&gt;")</f>
        <v>新田小学校の児童数1600人を超える。&lt;br&gt;新田小学校分離で9月に新吉田小学校創立&lt;br&gt;金沢地先埋め立て事業に着手</v>
      </c>
      <c r="H231" s="75" t="str">
        <f>IF('新羽地域の年表 '!$A231="","","&lt;/font&gt;&lt;/td&gt;&lt;td nowrap valign="&amp;H$2&amp;"top"&amp;H$2&amp;"&gt;&lt;font size="&amp;F$2&amp;"-1"&amp;F$2&amp;"&gt;")</f>
        <v>&lt;/font&gt;&lt;/td&gt;&lt;td nowrap valign="top"&gt;&lt;font size="-1"&gt;</v>
      </c>
      <c r="I231" s="156" t="str">
        <f>IF('新羽地域の年表 '!F231="","","横浜開港"&amp;SUBSTITUTE('新羽地域の年表 '!F231,CHAR(10),"&lt;br&gt;")&amp;"周年")</f>
        <v>横浜開港112周年</v>
      </c>
      <c r="J231" s="75" t="str">
        <f>IF('新羽地域の年表 '!$F231="","","&lt;br&gt;")</f>
        <v>&lt;br&gt;</v>
      </c>
      <c r="K231" s="156" t="str">
        <f>IF('新羽地域の年表 '!G231="","","横浜市政"&amp;SUBSTITUTE('新羽地域の年表 '!G231,CHAR(10),"&lt;br&gt;")&amp;"周年")</f>
        <v>横浜市政82周年</v>
      </c>
      <c r="L231" s="75" t="str">
        <f>IF('新羽地域の年表 '!$G231="","","&lt;br&gt;")</f>
        <v>&lt;br&gt;</v>
      </c>
      <c r="M231" s="156" t="str">
        <f>IF('新羽地域の年表 '!H231="","","港北区制・新羽町設置"&amp;SUBSTITUTE('新羽地域の年表 '!H231,CHAR(10),"&lt;br&gt;")&amp;"周年")</f>
        <v>港北区制・新羽町設置32周年</v>
      </c>
      <c r="N231" s="75" t="str">
        <f>IF('新羽地域の年表 '!$H231="","","&lt;br&gt;")</f>
        <v>&lt;br&gt;</v>
      </c>
      <c r="O231" s="156" t="str">
        <f>IF('新羽地域の年表 '!I231="","","新羽町連合町内会（"&amp;SUBSTITUTE('新羽地域の年表 '!I231,CHAR(10),"&lt;br&gt;")&amp;"周年）&lt;br&gt;　連合町内会長："&amp;SUBSTITUTE('新羽地域の年表 '!J231,CHAR(10),"&lt;br&gt;"))</f>
        <v/>
      </c>
      <c r="P231" s="75" t="str">
        <f>IF('新羽地域の年表 '!$J231="","","&lt;br&gt;")</f>
        <v/>
      </c>
      <c r="Q231" s="156" t="str">
        <f>IF('新羽地域の年表 '!K231="","","第"&amp;SUBSTITUTE('新羽地域の年表 '!K231,CHAR(10),"&lt;br&gt;")&amp;"回新羽地区健民祭&lt;br&gt;　実行委員長:"&amp;SUBSTITUTE('新羽地域の年表 '!L231,CHAR(10),"&lt;br&gt;"))</f>
        <v/>
      </c>
      <c r="R231" s="75" t="str">
        <f>IF('新羽地域の年表 '!$L231="","","&lt;br&gt;　優勝：")</f>
        <v/>
      </c>
      <c r="S231" s="156" t="str">
        <f>SUBSTITUTE('新羽地域の年表 '!M231,CHAR(10),"&lt;br&gt;")</f>
        <v/>
      </c>
      <c r="T231" s="75" t="str">
        <f>IF('新羽地域の年表 '!$M231="","","&lt;br&gt;")</f>
        <v/>
      </c>
      <c r="U231" s="156" t="str">
        <f>IF('新羽地域の年表 '!N231="","","第"&amp;SUBSTITUTE('新羽地域の年表 '!N231,CHAR(10),"&lt;br&gt;")&amp;"回新羽サマーフェスティバル&lt;br&gt;　実行委員長："&amp;SUBSTITUTE('新羽地域の年表 '!O231,CHAR(10),"&lt;br&gt;"))</f>
        <v/>
      </c>
      <c r="V231" s="75" t="str">
        <f>IF('新羽地域の年表 '!$O231="","","&lt;br&gt;")</f>
        <v/>
      </c>
      <c r="W231" s="156" t="str">
        <f>IF('新羽地域の年表 '!P231="","",SUBSTITUTE('新羽地域の年表 '!P231,CHAR(10),"&lt;br&gt;"))</f>
        <v/>
      </c>
      <c r="X231" s="75" t="str">
        <f>IF('新羽地域の年表 '!$A231="","","&lt;/font&gt;&lt;/td&gt;&lt;/tr&gt;")</f>
        <v>&lt;/font&gt;&lt;/td&gt;&lt;/tr&gt;</v>
      </c>
      <c r="Y231" s="156"/>
      <c r="AA231" s="158"/>
      <c r="AB231" s="75" t="str">
        <f t="shared" si="5"/>
        <v>&lt;tr&gt;&lt;td valign="top"&gt;1971年&lt;br&gt;&lt;font size="-1"&gt;昭和46年&lt;/font&gt;&lt;/td&gt;&lt;td valign="top"&gt;&lt;font size="-1"&gt;新田小学校の児童数1600人を超える。&lt;br&gt;新田小学校分離で9月に新吉田小学校創立&lt;br&gt;金沢地先埋め立て事業に着手&lt;/font&gt;&lt;/td&gt;&lt;td nowrap valign="top"&gt;&lt;font size="-1"&gt;横浜開港112周年&lt;br&gt;横浜市政82周年&lt;br&gt;港北区制・新羽町設置32周年&lt;br&gt;&lt;/font&gt;&lt;/td&gt;&lt;/tr&gt;</v>
      </c>
    </row>
    <row r="232" spans="2:28" ht="40.5">
      <c r="B232" s="157"/>
      <c r="D232" s="75" t="str">
        <f>IF('新羽地域の年表 '!$A232="","","&lt;tr&gt;&lt;td valign="&amp;D$2&amp;"top"&amp;D$2&amp;"&gt;")</f>
        <v>&lt;tr&gt;&lt;td valign="top"&gt;</v>
      </c>
      <c r="E232" s="159" t="str">
        <f>IF('新羽地域の年表 '!A232="","",'新羽地域の年表 '!A232&amp;"年&lt;br&gt;&lt;font size="&amp;E$2&amp;"-1"&amp;E$2&amp;"&gt;"&amp;('新羽地域の年表 '!B232&amp;'新羽地域の年表 '!C232&amp;'新羽地域の年表 '!D232))</f>
        <v>1972年&lt;br&gt;&lt;font size="-1"&gt;昭和47年</v>
      </c>
      <c r="F232" s="75" t="str">
        <f>IF('新羽地域の年表 '!$A232="","","&lt;/font&gt;&lt;/td&gt;&lt;td valign="&amp;F$2&amp;"top"&amp;F$2&amp;"&gt;&lt;font size="&amp;F$2&amp;"-1"&amp;F$2&amp;"&gt;")</f>
        <v>&lt;/font&gt;&lt;/td&gt;&lt;td valign="top"&gt;&lt;font size="-1"&gt;</v>
      </c>
      <c r="G232" s="156" t="str">
        <f>SUBSTITUTE('新羽地域の年表 '!E232,CHAR(10),"&lt;br&gt;")</f>
        <v>3月31日 電車、トロリーバスともに全廃 &lt;br&gt;12月16日 地下鉄開業（伊勢佐木長者町～上大岡間） &lt;br&gt;地震時の広域避難場所が決定</v>
      </c>
      <c r="H232" s="75" t="str">
        <f>IF('新羽地域の年表 '!$A232="","","&lt;/font&gt;&lt;/td&gt;&lt;td nowrap valign="&amp;H$2&amp;"top"&amp;H$2&amp;"&gt;&lt;font size="&amp;F$2&amp;"-1"&amp;F$2&amp;"&gt;")</f>
        <v>&lt;/font&gt;&lt;/td&gt;&lt;td nowrap valign="top"&gt;&lt;font size="-1"&gt;</v>
      </c>
      <c r="I232" s="156" t="str">
        <f>IF('新羽地域の年表 '!F232="","","横浜開港"&amp;SUBSTITUTE('新羽地域の年表 '!F232,CHAR(10),"&lt;br&gt;")&amp;"周年")</f>
        <v>横浜開港113周年</v>
      </c>
      <c r="J232" s="75" t="str">
        <f>IF('新羽地域の年表 '!$F232="","","&lt;br&gt;")</f>
        <v>&lt;br&gt;</v>
      </c>
      <c r="K232" s="156" t="str">
        <f>IF('新羽地域の年表 '!G232="","","横浜市政"&amp;SUBSTITUTE('新羽地域の年表 '!G232,CHAR(10),"&lt;br&gt;")&amp;"周年")</f>
        <v>横浜市政83周年</v>
      </c>
      <c r="L232" s="75" t="str">
        <f>IF('新羽地域の年表 '!$G232="","","&lt;br&gt;")</f>
        <v>&lt;br&gt;</v>
      </c>
      <c r="M232" s="156" t="str">
        <f>IF('新羽地域の年表 '!H232="","","港北区制・新羽町設置"&amp;SUBSTITUTE('新羽地域の年表 '!H232,CHAR(10),"&lt;br&gt;")&amp;"周年")</f>
        <v>港北区制・新羽町設置33周年</v>
      </c>
      <c r="N232" s="75" t="str">
        <f>IF('新羽地域の年表 '!$H232="","","&lt;br&gt;")</f>
        <v>&lt;br&gt;</v>
      </c>
      <c r="O232" s="156" t="str">
        <f>IF('新羽地域の年表 '!I232="","","新羽町連合町内会（"&amp;SUBSTITUTE('新羽地域の年表 '!I232,CHAR(10),"&lt;br&gt;")&amp;"周年）&lt;br&gt;　連合町内会長："&amp;SUBSTITUTE('新羽地域の年表 '!J232,CHAR(10),"&lt;br&gt;"))</f>
        <v/>
      </c>
      <c r="P232" s="75" t="str">
        <f>IF('新羽地域の年表 '!$J232="","","&lt;br&gt;")</f>
        <v/>
      </c>
      <c r="Q232" s="156" t="str">
        <f>IF('新羽地域の年表 '!K232="","","第"&amp;SUBSTITUTE('新羽地域の年表 '!K232,CHAR(10),"&lt;br&gt;")&amp;"回新羽地区健民祭&lt;br&gt;　実行委員長:"&amp;SUBSTITUTE('新羽地域の年表 '!L232,CHAR(10),"&lt;br&gt;"))</f>
        <v/>
      </c>
      <c r="R232" s="75" t="str">
        <f>IF('新羽地域の年表 '!$L232="","","&lt;br&gt;　優勝：")</f>
        <v/>
      </c>
      <c r="S232" s="156" t="str">
        <f>SUBSTITUTE('新羽地域の年表 '!M232,CHAR(10),"&lt;br&gt;")</f>
        <v/>
      </c>
      <c r="T232" s="75" t="str">
        <f>IF('新羽地域の年表 '!$M232="","","&lt;br&gt;")</f>
        <v/>
      </c>
      <c r="U232" s="156" t="str">
        <f>IF('新羽地域の年表 '!N232="","","第"&amp;SUBSTITUTE('新羽地域の年表 '!N232,CHAR(10),"&lt;br&gt;")&amp;"回新羽サマーフェスティバル&lt;br&gt;　実行委員長："&amp;SUBSTITUTE('新羽地域の年表 '!O232,CHAR(10),"&lt;br&gt;"))</f>
        <v/>
      </c>
      <c r="V232" s="75" t="str">
        <f>IF('新羽地域の年表 '!$O232="","","&lt;br&gt;")</f>
        <v/>
      </c>
      <c r="W232" s="156" t="str">
        <f>IF('新羽地域の年表 '!P232="","",SUBSTITUTE('新羽地域の年表 '!P232,CHAR(10),"&lt;br&gt;"))</f>
        <v/>
      </c>
      <c r="X232" s="75" t="str">
        <f>IF('新羽地域の年表 '!$A232="","","&lt;/font&gt;&lt;/td&gt;&lt;/tr&gt;")</f>
        <v>&lt;/font&gt;&lt;/td&gt;&lt;/tr&gt;</v>
      </c>
      <c r="Y232" s="156"/>
      <c r="AA232" s="158"/>
      <c r="AB232" s="75" t="str">
        <f t="shared" si="5"/>
        <v>&lt;tr&gt;&lt;td valign="top"&gt;1972年&lt;br&gt;&lt;font size="-1"&gt;昭和47年&lt;/font&gt;&lt;/td&gt;&lt;td valign="top"&gt;&lt;font size="-1"&gt;3月31日 電車、トロリーバスともに全廃 &lt;br&gt;12月16日 地下鉄開業（伊勢佐木長者町～上大岡間） &lt;br&gt;地震時の広域避難場所が決定&lt;/font&gt;&lt;/td&gt;&lt;td nowrap valign="top"&gt;&lt;font size="-1"&gt;横浜開港113周年&lt;br&gt;横浜市政83周年&lt;br&gt;港北区制・新羽町設置33周年&lt;br&gt;&lt;/font&gt;&lt;/td&gt;&lt;/tr&gt;</v>
      </c>
    </row>
    <row r="233" spans="2:28" ht="135">
      <c r="B233" s="157"/>
      <c r="D233" s="75" t="str">
        <f>IF('新羽地域の年表 '!$A233="","","&lt;tr&gt;&lt;td valign="&amp;D$2&amp;"top"&amp;D$2&amp;"&gt;")</f>
        <v>&lt;tr&gt;&lt;td valign="top"&gt;</v>
      </c>
      <c r="E233" s="159" t="str">
        <f>IF('新羽地域の年表 '!A233="","",'新羽地域の年表 '!A233&amp;"年&lt;br&gt;&lt;font size="&amp;E$2&amp;"-1"&amp;E$2&amp;"&gt;"&amp;('新羽地域の年表 '!B233&amp;'新羽地域の年表 '!C233&amp;'新羽地域の年表 '!D233))</f>
        <v>1973年&lt;br&gt;&lt;font size="-1"&gt;昭和48年</v>
      </c>
      <c r="F233" s="75" t="str">
        <f>IF('新羽地域の年表 '!$A233="","","&lt;/font&gt;&lt;/td&gt;&lt;td valign="&amp;F$2&amp;"top"&amp;F$2&amp;"&gt;&lt;font size="&amp;F$2&amp;"-1"&amp;F$2&amp;"&gt;")</f>
        <v>&lt;/font&gt;&lt;/td&gt;&lt;td valign="top"&gt;&lt;font size="-1"&gt;</v>
      </c>
      <c r="G233" s="156" t="str">
        <f>SUBSTITUTE('新羽地域の年表 '!E233,CHAR(10),"&lt;br&gt;")</f>
        <v>新田地区連合町内会から分かれて、新羽町連合町内会、新吉田地区連合町内会が発足。初代連合町内会長に長澤茂氏就任&lt;br&gt;新羽地区体育指導委員連絡協議会発足　中山幹夫氏が初代会長に就任&lt;br&gt;横浜市青少年指導員連絡協議会発足　永井喜男氏が新羽地区青少年指導員協議会会長に就任（確かな情報ではありません。ご存じの方がおりましたらご教授ください。）　&lt;br&gt;根岸線全線（洋光台・大船間）開通&lt;br&gt;港北ニュータウン基本計画発表&lt;br&gt;市内初の老人福祉センター菊名寿楽荘開設</v>
      </c>
      <c r="H233" s="75" t="str">
        <f>IF('新羽地域の年表 '!$A233="","","&lt;/font&gt;&lt;/td&gt;&lt;td nowrap valign="&amp;H$2&amp;"top"&amp;H$2&amp;"&gt;&lt;font size="&amp;F$2&amp;"-1"&amp;F$2&amp;"&gt;")</f>
        <v>&lt;/font&gt;&lt;/td&gt;&lt;td nowrap valign="top"&gt;&lt;font size="-1"&gt;</v>
      </c>
      <c r="I233" s="156" t="str">
        <f>IF('新羽地域の年表 '!F233="","","横浜開港"&amp;SUBSTITUTE('新羽地域の年表 '!F233,CHAR(10),"&lt;br&gt;")&amp;"周年")</f>
        <v>横浜開港114周年</v>
      </c>
      <c r="J233" s="75" t="str">
        <f>IF('新羽地域の年表 '!$F233="","","&lt;br&gt;")</f>
        <v>&lt;br&gt;</v>
      </c>
      <c r="K233" s="156" t="str">
        <f>IF('新羽地域の年表 '!G233="","","横浜市政"&amp;SUBSTITUTE('新羽地域の年表 '!G233,CHAR(10),"&lt;br&gt;")&amp;"周年")</f>
        <v>横浜市政84周年</v>
      </c>
      <c r="L233" s="75" t="str">
        <f>IF('新羽地域の年表 '!$G233="","","&lt;br&gt;")</f>
        <v>&lt;br&gt;</v>
      </c>
      <c r="M233" s="156" t="str">
        <f>IF('新羽地域の年表 '!H233="","","港北区制・新羽町設置"&amp;SUBSTITUTE('新羽地域の年表 '!H233,CHAR(10),"&lt;br&gt;")&amp;"周年")</f>
        <v>港北区制・新羽町設置34周年</v>
      </c>
      <c r="N233" s="75" t="str">
        <f>IF('新羽地域の年表 '!$H233="","","&lt;br&gt;")</f>
        <v>&lt;br&gt;</v>
      </c>
      <c r="O233" s="156" t="str">
        <f>IF('新羽地域の年表 '!I233="","","新羽町連合町内会（"&amp;SUBSTITUTE('新羽地域の年表 '!I233,CHAR(10),"&lt;br&gt;")&amp;"周年）&lt;br&gt;　連合町内会長："&amp;SUBSTITUTE('新羽地域の年表 '!J233,CHAR(10),"&lt;br&gt;"))</f>
        <v>新羽町連合町内会（発足周年）&lt;br&gt;　連合町内会長：長澤　茂</v>
      </c>
      <c r="P233" s="75" t="str">
        <f>IF('新羽地域の年表 '!$J233="","","&lt;br&gt;")</f>
        <v>&lt;br&gt;</v>
      </c>
      <c r="Q233" s="156" t="str">
        <f>IF('新羽地域の年表 '!K233="","","第"&amp;SUBSTITUTE('新羽地域の年表 '!K233,CHAR(10),"&lt;br&gt;")&amp;"回新羽地区健民祭&lt;br&gt;　実行委員長:"&amp;SUBSTITUTE('新羽地域の年表 '!L233,CHAR(10),"&lt;br&gt;"))</f>
        <v/>
      </c>
      <c r="R233" s="75" t="str">
        <f>IF('新羽地域の年表 '!$L233="","","&lt;br&gt;　優勝：")</f>
        <v/>
      </c>
      <c r="S233" s="156" t="str">
        <f>SUBSTITUTE('新羽地域の年表 '!M233,CHAR(10),"&lt;br&gt;")</f>
        <v/>
      </c>
      <c r="T233" s="75" t="str">
        <f>IF('新羽地域の年表 '!$M233="","","&lt;br&gt;")</f>
        <v/>
      </c>
      <c r="U233" s="156" t="str">
        <f>IF('新羽地域の年表 '!N233="","","第"&amp;SUBSTITUTE('新羽地域の年表 '!N233,CHAR(10),"&lt;br&gt;")&amp;"回新羽サマーフェスティバル&lt;br&gt;　実行委員長："&amp;SUBSTITUTE('新羽地域の年表 '!O233,CHAR(10),"&lt;br&gt;"))</f>
        <v/>
      </c>
      <c r="V233" s="75" t="str">
        <f>IF('新羽地域の年表 '!$O233="","","&lt;br&gt;")</f>
        <v/>
      </c>
      <c r="W233" s="156" t="str">
        <f>IF('新羽地域の年表 '!P233="","",SUBSTITUTE('新羽地域の年表 '!P233,CHAR(10),"&lt;br&gt;"))</f>
        <v/>
      </c>
      <c r="X233" s="75" t="str">
        <f>IF('新羽地域の年表 '!$A233="","","&lt;/font&gt;&lt;/td&gt;&lt;/tr&gt;")</f>
        <v>&lt;/font&gt;&lt;/td&gt;&lt;/tr&gt;</v>
      </c>
      <c r="Y233" s="156"/>
      <c r="AA233" s="158"/>
      <c r="AB233" s="75" t="str">
        <f t="shared" si="5"/>
        <v>&lt;tr&gt;&lt;td valign="top"&gt;1973年&lt;br&gt;&lt;font size="-1"&gt;昭和48年&lt;/font&gt;&lt;/td&gt;&lt;td valign="top"&gt;&lt;font size="-1"&gt;新田地区連合町内会から分かれて、新羽町連合町内会、新吉田地区連合町内会が発足。初代連合町内会長に長澤茂氏就任&lt;br&gt;新羽地区体育指導委員連絡協議会発足　中山幹夫氏が初代会長に就任&lt;br&gt;横浜市青少年指導員連絡協議会発足　永井喜男氏が新羽地区青少年指導員協議会会長に就任（確かな情報ではありません。ご存じの方がおりましたらご教授ください。）　&lt;br&gt;根岸線全線（洋光台・大船間）開通&lt;br&gt;港北ニュータウン基本計画発表&lt;br&gt;市内初の老人福祉センター菊名寿楽荘開設&lt;/font&gt;&lt;/td&gt;&lt;td nowrap valign="top"&gt;&lt;font size="-1"&gt;横浜開港114周年&lt;br&gt;横浜市政84周年&lt;br&gt;港北区制・新羽町設置34周年&lt;br&gt;新羽町連合町内会（発足周年）&lt;br&gt;　連合町内会長：長澤　茂&lt;br&gt;&lt;/font&gt;&lt;/td&gt;&lt;/tr&gt;</v>
      </c>
    </row>
    <row r="234" spans="2:28" ht="54">
      <c r="B234" s="157"/>
      <c r="D234" s="75" t="str">
        <f>IF('新羽地域の年表 '!$A234="","","&lt;tr&gt;&lt;td valign="&amp;D$2&amp;"top"&amp;D$2&amp;"&gt;")</f>
        <v>&lt;tr&gt;&lt;td valign="top"&gt;</v>
      </c>
      <c r="E234" s="159" t="str">
        <f>IF('新羽地域の年表 '!A234="","",'新羽地域の年表 '!A234&amp;"年&lt;br&gt;&lt;font size="&amp;E$2&amp;"-1"&amp;E$2&amp;"&gt;"&amp;('新羽地域の年表 '!B234&amp;'新羽地域の年表 '!C234&amp;'新羽地域の年表 '!D234))</f>
        <v>1974年&lt;br&gt;&lt;font size="-1"&gt;昭和49年</v>
      </c>
      <c r="F234" s="75" t="str">
        <f>IF('新羽地域の年表 '!$A234="","","&lt;/font&gt;&lt;/td&gt;&lt;td valign="&amp;F$2&amp;"top"&amp;F$2&amp;"&gt;&lt;font size="&amp;F$2&amp;"-1"&amp;F$2&amp;"&gt;")</f>
        <v>&lt;/font&gt;&lt;/td&gt;&lt;td valign="top"&gt;&lt;font size="-1"&gt;</v>
      </c>
      <c r="G234" s="156" t="str">
        <f>SUBSTITUTE('新羽地域の年表 '!E234,CHAR(10),"&lt;br&gt;")</f>
        <v>横浜市・区公明選挙推進協議会を横浜市・区明るい選挙推進協議会にすべて改称&lt;br&gt;第１回区民のつどい（区民まつりの前身）&lt;br&gt;横浜市の人口が250万人を突破</v>
      </c>
      <c r="H234" s="75" t="str">
        <f>IF('新羽地域の年表 '!$A234="","","&lt;/font&gt;&lt;/td&gt;&lt;td nowrap valign="&amp;H$2&amp;"top"&amp;H$2&amp;"&gt;&lt;font size="&amp;F$2&amp;"-1"&amp;F$2&amp;"&gt;")</f>
        <v>&lt;/font&gt;&lt;/td&gt;&lt;td nowrap valign="top"&gt;&lt;font size="-1"&gt;</v>
      </c>
      <c r="I234" s="156" t="str">
        <f>IF('新羽地域の年表 '!F234="","","横浜開港"&amp;SUBSTITUTE('新羽地域の年表 '!F234,CHAR(10),"&lt;br&gt;")&amp;"周年")</f>
        <v>横浜開港115周年</v>
      </c>
      <c r="J234" s="75" t="str">
        <f>IF('新羽地域の年表 '!$F234="","","&lt;br&gt;")</f>
        <v>&lt;br&gt;</v>
      </c>
      <c r="K234" s="156" t="str">
        <f>IF('新羽地域の年表 '!G234="","","横浜市政"&amp;SUBSTITUTE('新羽地域の年表 '!G234,CHAR(10),"&lt;br&gt;")&amp;"周年")</f>
        <v>横浜市政85周年</v>
      </c>
      <c r="L234" s="75" t="str">
        <f>IF('新羽地域の年表 '!$G234="","","&lt;br&gt;")</f>
        <v>&lt;br&gt;</v>
      </c>
      <c r="M234" s="156" t="str">
        <f>IF('新羽地域の年表 '!H234="","","港北区制・新羽町設置"&amp;SUBSTITUTE('新羽地域の年表 '!H234,CHAR(10),"&lt;br&gt;")&amp;"周年")</f>
        <v>港北区制・新羽町設置35周年</v>
      </c>
      <c r="N234" s="75" t="str">
        <f>IF('新羽地域の年表 '!$H234="","","&lt;br&gt;")</f>
        <v>&lt;br&gt;</v>
      </c>
      <c r="O234" s="156" t="str">
        <f>IF('新羽地域の年表 '!I234="","","新羽町連合町内会（"&amp;SUBSTITUTE('新羽地域の年表 '!I234,CHAR(10),"&lt;br&gt;")&amp;"周年）&lt;br&gt;　連合町内会長："&amp;SUBSTITUTE('新羽地域の年表 '!J234,CHAR(10),"&lt;br&gt;"))</f>
        <v>新羽町連合町内会（1周年）&lt;br&gt;　連合町内会長：長澤　茂</v>
      </c>
      <c r="P234" s="75" t="str">
        <f>IF('新羽地域の年表 '!$J234="","","&lt;br&gt;")</f>
        <v>&lt;br&gt;</v>
      </c>
      <c r="Q234" s="156" t="str">
        <f>IF('新羽地域の年表 '!K234="","","第"&amp;SUBSTITUTE('新羽地域の年表 '!K234,CHAR(10),"&lt;br&gt;")&amp;"回新羽地区健民祭&lt;br&gt;　実行委員長:"&amp;SUBSTITUTE('新羽地域の年表 '!L234,CHAR(10),"&lt;br&gt;"))</f>
        <v>第1回新羽地区健民祭&lt;br&gt;　実行委員長:中山幹夫</v>
      </c>
      <c r="R234" s="75" t="str">
        <f>IF('新羽地域の年表 '!$L234="","","&lt;br&gt;　優勝：")</f>
        <v>&lt;br&gt;　優勝：</v>
      </c>
      <c r="S234" s="156" t="str">
        <f>SUBSTITUTE('新羽地域の年表 '!M234,CHAR(10),"&lt;br&gt;")</f>
        <v>紅白対抗</v>
      </c>
      <c r="T234" s="75" t="str">
        <f>IF('新羽地域の年表 '!$M234="","","&lt;br&gt;")</f>
        <v>&lt;br&gt;</v>
      </c>
      <c r="U234" s="156" t="str">
        <f>IF('新羽地域の年表 '!N234="","","第"&amp;SUBSTITUTE('新羽地域の年表 '!N234,CHAR(10),"&lt;br&gt;")&amp;"回新羽サマーフェスティバル&lt;br&gt;　実行委員長："&amp;SUBSTITUTE('新羽地域の年表 '!O234,CHAR(10),"&lt;br&gt;"))</f>
        <v/>
      </c>
      <c r="V234" s="75" t="str">
        <f>IF('新羽地域の年表 '!$O234="","","&lt;br&gt;")</f>
        <v/>
      </c>
      <c r="W234" s="156" t="str">
        <f>IF('新羽地域の年表 '!P234="","",SUBSTITUTE('新羽地域の年表 '!P234,CHAR(10),"&lt;br&gt;"))</f>
        <v/>
      </c>
      <c r="X234" s="75" t="str">
        <f>IF('新羽地域の年表 '!$A234="","","&lt;/font&gt;&lt;/td&gt;&lt;/tr&gt;")</f>
        <v>&lt;/font&gt;&lt;/td&gt;&lt;/tr&gt;</v>
      </c>
      <c r="Y234" s="156"/>
      <c r="AA234" s="158"/>
      <c r="AB234" s="75" t="str">
        <f t="shared" si="5"/>
        <v>&lt;tr&gt;&lt;td valign="top"&gt;1974年&lt;br&gt;&lt;font size="-1"&gt;昭和49年&lt;/font&gt;&lt;/td&gt;&lt;td valign="top"&gt;&lt;font size="-1"&gt;横浜市・区公明選挙推進協議会を横浜市・区明るい選挙推進協議会にすべて改称&lt;br&gt;第１回区民のつどい（区民まつりの前身）&lt;br&gt;横浜市の人口が250万人を突破&lt;/font&gt;&lt;/td&gt;&lt;td nowrap valign="top"&gt;&lt;font size="-1"&gt;横浜開港115周年&lt;br&gt;横浜市政85周年&lt;br&gt;港北区制・新羽町設置35周年&lt;br&gt;新羽町連合町内会（1周年）&lt;br&gt;　連合町内会長：長澤　茂&lt;br&gt;第1回新羽地区健民祭&lt;br&gt;　実行委員長:中山幹夫&lt;br&gt;　優勝：紅白対抗&lt;br&gt;&lt;/font&gt;&lt;/td&gt;&lt;/tr&gt;</v>
      </c>
    </row>
    <row r="235" spans="2:28" ht="67.5">
      <c r="B235" s="157"/>
      <c r="D235" s="75" t="str">
        <f>IF('新羽地域の年表 '!$A235="","","&lt;tr&gt;&lt;td valign="&amp;D$2&amp;"top"&amp;D$2&amp;"&gt;")</f>
        <v>&lt;tr&gt;&lt;td valign="top"&gt;</v>
      </c>
      <c r="E235" s="159" t="str">
        <f>IF('新羽地域の年表 '!A235="","",'新羽地域の年表 '!A235&amp;"年&lt;br&gt;&lt;font size="&amp;E$2&amp;"-1"&amp;E$2&amp;"&gt;"&amp;('新羽地域の年表 '!B235&amp;'新羽地域の年表 '!C235&amp;'新羽地域の年表 '!D235))</f>
        <v>1975年&lt;br&gt;&lt;font size="-1"&gt;昭和50年</v>
      </c>
      <c r="F235" s="75" t="str">
        <f>IF('新羽地域の年表 '!$A235="","","&lt;/font&gt;&lt;/td&gt;&lt;td valign="&amp;F$2&amp;"top"&amp;F$2&amp;"&gt;&lt;font size="&amp;F$2&amp;"-1"&amp;F$2&amp;"&gt;")</f>
        <v>&lt;/font&gt;&lt;/td&gt;&lt;td valign="top"&gt;&lt;font size="-1"&gt;</v>
      </c>
      <c r="G235" s="156" t="str">
        <f>SUBSTITUTE('新羽地域の年表 '!E235,CHAR(10),"&lt;br&gt;")</f>
        <v>9月、港北区綱島東公衆浴場火災（１棟、１,７１９平方メートル焼損）&lt;br&gt;11月、消防局はコンピュータによる「自動指令通信システム」運用開始&lt;br&gt;11月6日：土地区画整理事業に伴い、新羽町の一部を新横浜三丁目に編入</v>
      </c>
      <c r="H235" s="75" t="str">
        <f>IF('新羽地域の年表 '!$A235="","","&lt;/font&gt;&lt;/td&gt;&lt;td nowrap valign="&amp;H$2&amp;"top"&amp;H$2&amp;"&gt;&lt;font size="&amp;F$2&amp;"-1"&amp;F$2&amp;"&gt;")</f>
        <v>&lt;/font&gt;&lt;/td&gt;&lt;td nowrap valign="top"&gt;&lt;font size="-1"&gt;</v>
      </c>
      <c r="I235" s="156" t="str">
        <f>IF('新羽地域の年表 '!F235="","","横浜開港"&amp;SUBSTITUTE('新羽地域の年表 '!F235,CHAR(10),"&lt;br&gt;")&amp;"周年")</f>
        <v>横浜開港116周年</v>
      </c>
      <c r="J235" s="75" t="str">
        <f>IF('新羽地域の年表 '!$F235="","","&lt;br&gt;")</f>
        <v>&lt;br&gt;</v>
      </c>
      <c r="K235" s="156" t="str">
        <f>IF('新羽地域の年表 '!G235="","","横浜市政"&amp;SUBSTITUTE('新羽地域の年表 '!G235,CHAR(10),"&lt;br&gt;")&amp;"周年")</f>
        <v>横浜市政86周年</v>
      </c>
      <c r="L235" s="75" t="str">
        <f>IF('新羽地域の年表 '!$G235="","","&lt;br&gt;")</f>
        <v>&lt;br&gt;</v>
      </c>
      <c r="M235" s="156" t="str">
        <f>IF('新羽地域の年表 '!H235="","","港北区制・新羽町設置"&amp;SUBSTITUTE('新羽地域の年表 '!H235,CHAR(10),"&lt;br&gt;")&amp;"周年")</f>
        <v>港北区制・新羽町設置36周年</v>
      </c>
      <c r="N235" s="75" t="str">
        <f>IF('新羽地域の年表 '!$H235="","","&lt;br&gt;")</f>
        <v>&lt;br&gt;</v>
      </c>
      <c r="O235" s="156" t="str">
        <f>IF('新羽地域の年表 '!I235="","","新羽町連合町内会（"&amp;SUBSTITUTE('新羽地域の年表 '!I235,CHAR(10),"&lt;br&gt;")&amp;"周年）&lt;br&gt;　連合町内会長："&amp;SUBSTITUTE('新羽地域の年表 '!J235,CHAR(10),"&lt;br&gt;"))</f>
        <v>新羽町連合町内会（2周年）&lt;br&gt;　連合町内会長：長澤　茂</v>
      </c>
      <c r="P235" s="75" t="str">
        <f>IF('新羽地域の年表 '!$J235="","","&lt;br&gt;")</f>
        <v>&lt;br&gt;</v>
      </c>
      <c r="Q235" s="156" t="str">
        <f>IF('新羽地域の年表 '!K235="","","第"&amp;SUBSTITUTE('新羽地域の年表 '!K235,CHAR(10),"&lt;br&gt;")&amp;"回新羽地区健民祭&lt;br&gt;　実行委員長:"&amp;SUBSTITUTE('新羽地域の年表 '!L235,CHAR(10),"&lt;br&gt;"))</f>
        <v>第2回新羽地区健民祭&lt;br&gt;　実行委員長:中山幹夫</v>
      </c>
      <c r="R235" s="75" t="str">
        <f>IF('新羽地域の年表 '!$L235="","","&lt;br&gt;　優勝：")</f>
        <v>&lt;br&gt;　優勝：</v>
      </c>
      <c r="S235" s="156" t="str">
        <f>SUBSTITUTE('新羽地域の年表 '!M235,CHAR(10),"&lt;br&gt;")</f>
        <v>紅白対抗</v>
      </c>
      <c r="T235" s="75" t="str">
        <f>IF('新羽地域の年表 '!$M235="","","&lt;br&gt;")</f>
        <v>&lt;br&gt;</v>
      </c>
      <c r="U235" s="156" t="str">
        <f>IF('新羽地域の年表 '!N235="","","第"&amp;SUBSTITUTE('新羽地域の年表 '!N235,CHAR(10),"&lt;br&gt;")&amp;"回新羽サマーフェスティバル&lt;br&gt;　実行委員長："&amp;SUBSTITUTE('新羽地域の年表 '!O235,CHAR(10),"&lt;br&gt;"))</f>
        <v/>
      </c>
      <c r="V235" s="75" t="str">
        <f>IF('新羽地域の年表 '!$O235="","","&lt;br&gt;")</f>
        <v/>
      </c>
      <c r="W235" s="156" t="str">
        <f>IF('新羽地域の年表 '!P235="","",SUBSTITUTE('新羽地域の年表 '!P235,CHAR(10),"&lt;br&gt;"))</f>
        <v/>
      </c>
      <c r="X235" s="75" t="str">
        <f>IF('新羽地域の年表 '!$A235="","","&lt;/font&gt;&lt;/td&gt;&lt;/tr&gt;")</f>
        <v>&lt;/font&gt;&lt;/td&gt;&lt;/tr&gt;</v>
      </c>
      <c r="Y235" s="156"/>
      <c r="AA235" s="158"/>
      <c r="AB235" s="75" t="str">
        <f t="shared" si="5"/>
        <v>&lt;tr&gt;&lt;td valign="top"&gt;1975年&lt;br&gt;&lt;font size="-1"&gt;昭和50年&lt;/font&gt;&lt;/td&gt;&lt;td valign="top"&gt;&lt;font size="-1"&gt;9月、港北区綱島東公衆浴場火災（１棟、１,７１９平方メートル焼損）&lt;br&gt;11月、消防局はコンピュータによる「自動指令通信システム」運用開始&lt;br&gt;11月6日：土地区画整理事業に伴い、新羽町の一部を新横浜三丁目に編入&lt;/font&gt;&lt;/td&gt;&lt;td nowrap valign="top"&gt;&lt;font size="-1"&gt;横浜開港116周年&lt;br&gt;横浜市政86周年&lt;br&gt;港北区制・新羽町設置36周年&lt;br&gt;新羽町連合町内会（2周年）&lt;br&gt;　連合町内会長：長澤　茂&lt;br&gt;第2回新羽地区健民祭&lt;br&gt;　実行委員長:中山幹夫&lt;br&gt;　優勝：紅白対抗&lt;br&gt;&lt;/font&gt;&lt;/td&gt;&lt;/tr&gt;</v>
      </c>
    </row>
    <row r="236" spans="2:28" ht="54">
      <c r="B236" s="157"/>
      <c r="D236" s="75" t="str">
        <f>IF('新羽地域の年表 '!$A236="","","&lt;tr&gt;&lt;td valign="&amp;D$2&amp;"top"&amp;D$2&amp;"&gt;")</f>
        <v>&lt;tr&gt;&lt;td valign="top"&gt;</v>
      </c>
      <c r="E236" s="159" t="str">
        <f>IF('新羽地域の年表 '!A236="","",'新羽地域の年表 '!A236&amp;"年&lt;br&gt;&lt;font size="&amp;E$2&amp;"-1"&amp;E$2&amp;"&gt;"&amp;('新羽地域の年表 '!B236&amp;'新羽地域の年表 '!C236&amp;'新羽地域の年表 '!D236))</f>
        <v>1976年&lt;br&gt;&lt;font size="-1"&gt;昭和51年</v>
      </c>
      <c r="F236" s="75" t="str">
        <f>IF('新羽地域の年表 '!$A236="","","&lt;/font&gt;&lt;/td&gt;&lt;td valign="&amp;F$2&amp;"top"&amp;F$2&amp;"&gt;&lt;font size="&amp;F$2&amp;"-1"&amp;F$2&amp;"&gt;")</f>
        <v>&lt;/font&gt;&lt;/td&gt;&lt;td valign="top"&gt;&lt;font size="-1"&gt;</v>
      </c>
      <c r="G236" s="156" t="str">
        <f>SUBSTITUTE('新羽地域の年表 '!E236,CHAR(10),"&lt;br&gt;")</f>
        <v>9月4日 地下鉄開業（伊勢佐木長者町～横浜間、上大岡～上永谷間） &lt;br&gt;東海道新幹線ひかり号新横浜停車(１日２本)&lt;br&gt;学校開放事業において、小・中学校全校で、校庭開放が始まる</v>
      </c>
      <c r="H236" s="75" t="str">
        <f>IF('新羽地域の年表 '!$A236="","","&lt;/font&gt;&lt;/td&gt;&lt;td nowrap valign="&amp;H$2&amp;"top"&amp;H$2&amp;"&gt;&lt;font size="&amp;F$2&amp;"-1"&amp;F$2&amp;"&gt;")</f>
        <v>&lt;/font&gt;&lt;/td&gt;&lt;td nowrap valign="top"&gt;&lt;font size="-1"&gt;</v>
      </c>
      <c r="I236" s="156" t="str">
        <f>IF('新羽地域の年表 '!F236="","","横浜開港"&amp;SUBSTITUTE('新羽地域の年表 '!F236,CHAR(10),"&lt;br&gt;")&amp;"周年")</f>
        <v>横浜開港117周年</v>
      </c>
      <c r="J236" s="75" t="str">
        <f>IF('新羽地域の年表 '!$F236="","","&lt;br&gt;")</f>
        <v>&lt;br&gt;</v>
      </c>
      <c r="K236" s="156" t="str">
        <f>IF('新羽地域の年表 '!G236="","","横浜市政"&amp;SUBSTITUTE('新羽地域の年表 '!G236,CHAR(10),"&lt;br&gt;")&amp;"周年")</f>
        <v>横浜市政87周年</v>
      </c>
      <c r="L236" s="75" t="str">
        <f>IF('新羽地域の年表 '!$G236="","","&lt;br&gt;")</f>
        <v>&lt;br&gt;</v>
      </c>
      <c r="M236" s="156" t="str">
        <f>IF('新羽地域の年表 '!H236="","","港北区制・新羽町設置"&amp;SUBSTITUTE('新羽地域の年表 '!H236,CHAR(10),"&lt;br&gt;")&amp;"周年")</f>
        <v>港北区制・新羽町設置37周年</v>
      </c>
      <c r="N236" s="75" t="str">
        <f>IF('新羽地域の年表 '!$H236="","","&lt;br&gt;")</f>
        <v>&lt;br&gt;</v>
      </c>
      <c r="O236" s="156" t="str">
        <f>IF('新羽地域の年表 '!I236="","","新羽町連合町内会（"&amp;SUBSTITUTE('新羽地域の年表 '!I236,CHAR(10),"&lt;br&gt;")&amp;"周年）&lt;br&gt;　連合町内会長："&amp;SUBSTITUTE('新羽地域の年表 '!J236,CHAR(10),"&lt;br&gt;"))</f>
        <v>新羽町連合町内会（3周年）&lt;br&gt;　連合町内会長：長澤　茂</v>
      </c>
      <c r="P236" s="75" t="str">
        <f>IF('新羽地域の年表 '!$J236="","","&lt;br&gt;")</f>
        <v>&lt;br&gt;</v>
      </c>
      <c r="Q236" s="156" t="str">
        <f>IF('新羽地域の年表 '!K236="","","第"&amp;SUBSTITUTE('新羽地域の年表 '!K236,CHAR(10),"&lt;br&gt;")&amp;"回新羽地区健民祭&lt;br&gt;　実行委員長:"&amp;SUBSTITUTE('新羽地域の年表 '!L236,CHAR(10),"&lt;br&gt;"))</f>
        <v>第3回新羽地区健民祭&lt;br&gt;　実行委員長:中山幹夫</v>
      </c>
      <c r="R236" s="75" t="str">
        <f>IF('新羽地域の年表 '!$L236="","","&lt;br&gt;　優勝：")</f>
        <v>&lt;br&gt;　優勝：</v>
      </c>
      <c r="S236" s="156" t="str">
        <f>SUBSTITUTE('新羽地域の年表 '!M236,CHAR(10),"&lt;br&gt;")</f>
        <v>紅白対抗</v>
      </c>
      <c r="T236" s="75" t="str">
        <f>IF('新羽地域の年表 '!$M236="","","&lt;br&gt;")</f>
        <v>&lt;br&gt;</v>
      </c>
      <c r="U236" s="156" t="str">
        <f>IF('新羽地域の年表 '!N236="","","第"&amp;SUBSTITUTE('新羽地域の年表 '!N236,CHAR(10),"&lt;br&gt;")&amp;"回新羽サマーフェスティバル&lt;br&gt;　実行委員長："&amp;SUBSTITUTE('新羽地域の年表 '!O236,CHAR(10),"&lt;br&gt;"))</f>
        <v/>
      </c>
      <c r="V236" s="75" t="str">
        <f>IF('新羽地域の年表 '!$O236="","","&lt;br&gt;")</f>
        <v/>
      </c>
      <c r="W236" s="156" t="str">
        <f>IF('新羽地域の年表 '!P236="","",SUBSTITUTE('新羽地域の年表 '!P236,CHAR(10),"&lt;br&gt;"))</f>
        <v/>
      </c>
      <c r="X236" s="75" t="str">
        <f>IF('新羽地域の年表 '!$A236="","","&lt;/font&gt;&lt;/td&gt;&lt;/tr&gt;")</f>
        <v>&lt;/font&gt;&lt;/td&gt;&lt;/tr&gt;</v>
      </c>
      <c r="Y236" s="156"/>
      <c r="AA236" s="158"/>
      <c r="AB236" s="75" t="str">
        <f t="shared" si="5"/>
        <v>&lt;tr&gt;&lt;td valign="top"&gt;1976年&lt;br&gt;&lt;font size="-1"&gt;昭和51年&lt;/font&gt;&lt;/td&gt;&lt;td valign="top"&gt;&lt;font size="-1"&gt;9月4日 地下鉄開業（伊勢佐木長者町～横浜間、上大岡～上永谷間） &lt;br&gt;東海道新幹線ひかり号新横浜停車(１日２本)&lt;br&gt;学校開放事業において、小・中学校全校で、校庭開放が始まる&lt;/font&gt;&lt;/td&gt;&lt;td nowrap valign="top"&gt;&lt;font size="-1"&gt;横浜開港117周年&lt;br&gt;横浜市政87周年&lt;br&gt;港北区制・新羽町設置37周年&lt;br&gt;新羽町連合町内会（3周年）&lt;br&gt;　連合町内会長：長澤　茂&lt;br&gt;第3回新羽地区健民祭&lt;br&gt;　実行委員長:中山幹夫&lt;br&gt;　優勝：紅白対抗&lt;br&gt;&lt;/font&gt;&lt;/td&gt;&lt;/tr&gt;</v>
      </c>
    </row>
    <row r="237" spans="2:28" ht="121.5">
      <c r="B237" s="157"/>
      <c r="D237" s="75" t="str">
        <f>IF('新羽地域の年表 '!$A237="","","&lt;tr&gt;&lt;td valign="&amp;D$2&amp;"top"&amp;D$2&amp;"&gt;")</f>
        <v>&lt;tr&gt;&lt;td valign="top"&gt;</v>
      </c>
      <c r="E237" s="159" t="str">
        <f>IF('新羽地域の年表 '!A237="","",'新羽地域の年表 '!A237&amp;"年&lt;br&gt;&lt;font size="&amp;E$2&amp;"-1"&amp;E$2&amp;"&gt;"&amp;('新羽地域の年表 '!B237&amp;'新羽地域の年表 '!C237&amp;'新羽地域の年表 '!D237))</f>
        <v>1977年&lt;br&gt;&lt;font size="-1"&gt;昭和52年</v>
      </c>
      <c r="F237" s="75" t="str">
        <f>IF('新羽地域の年表 '!$A237="","","&lt;/font&gt;&lt;/td&gt;&lt;td valign="&amp;F$2&amp;"top"&amp;F$2&amp;"&gt;&lt;font size="&amp;F$2&amp;"-1"&amp;F$2&amp;"&gt;")</f>
        <v>&lt;/font&gt;&lt;/td&gt;&lt;td valign="top"&gt;&lt;font size="-1"&gt;</v>
      </c>
      <c r="G237" s="156" t="str">
        <f>SUBSTITUTE('新羽地域の年表 '!E237,CHAR(10),"&lt;br&gt;")</f>
        <v>新田小学校の児童数が1400名となり、4/1新羽小学校プレハブ校舎で開校。開校式挙式&lt;br&gt;8月新羽小学校新校舎完成し、校章、校旗が決まり、給食がはじまる。&lt;br&gt;港北区水防協議会、港北区公明選挙推進協議会(現港北区明るい選挙推進協議会)発足&lt;br&gt;学校開放事業において、団体登録制を導入。地域の方々による自主管理・自主運営が始まる。⇒・50 日（校庭開放）、150 日（推進校）、200 日（特別推進校）開放となる</v>
      </c>
      <c r="H237" s="75" t="str">
        <f>IF('新羽地域の年表 '!$A237="","","&lt;/font&gt;&lt;/td&gt;&lt;td nowrap valign="&amp;H$2&amp;"top"&amp;H$2&amp;"&gt;&lt;font size="&amp;F$2&amp;"-1"&amp;F$2&amp;"&gt;")</f>
        <v>&lt;/font&gt;&lt;/td&gt;&lt;td nowrap valign="top"&gt;&lt;font size="-1"&gt;</v>
      </c>
      <c r="I237" s="156" t="str">
        <f>IF('新羽地域の年表 '!F237="","","横浜開港"&amp;SUBSTITUTE('新羽地域の年表 '!F237,CHAR(10),"&lt;br&gt;")&amp;"周年")</f>
        <v>横浜開港118周年</v>
      </c>
      <c r="J237" s="75" t="str">
        <f>IF('新羽地域の年表 '!$F237="","","&lt;br&gt;")</f>
        <v>&lt;br&gt;</v>
      </c>
      <c r="K237" s="156" t="str">
        <f>IF('新羽地域の年表 '!G237="","","横浜市政"&amp;SUBSTITUTE('新羽地域の年表 '!G237,CHAR(10),"&lt;br&gt;")&amp;"周年")</f>
        <v>横浜市政88周年</v>
      </c>
      <c r="L237" s="75" t="str">
        <f>IF('新羽地域の年表 '!$G237="","","&lt;br&gt;")</f>
        <v>&lt;br&gt;</v>
      </c>
      <c r="M237" s="156" t="str">
        <f>IF('新羽地域の年表 '!H237="","","港北区制・新羽町設置"&amp;SUBSTITUTE('新羽地域の年表 '!H237,CHAR(10),"&lt;br&gt;")&amp;"周年")</f>
        <v>港北区制・新羽町設置38周年</v>
      </c>
      <c r="N237" s="75" t="str">
        <f>IF('新羽地域の年表 '!$H237="","","&lt;br&gt;")</f>
        <v>&lt;br&gt;</v>
      </c>
      <c r="O237" s="156" t="str">
        <f>IF('新羽地域の年表 '!I237="","","新羽町連合町内会（"&amp;SUBSTITUTE('新羽地域の年表 '!I237,CHAR(10),"&lt;br&gt;")&amp;"周年）&lt;br&gt;　連合町内会長："&amp;SUBSTITUTE('新羽地域の年表 '!J237,CHAR(10),"&lt;br&gt;"))</f>
        <v>新羽町連合町内会（4周年）&lt;br&gt;　連合町内会長：長澤　茂</v>
      </c>
      <c r="P237" s="75" t="str">
        <f>IF('新羽地域の年表 '!$J237="","","&lt;br&gt;")</f>
        <v>&lt;br&gt;</v>
      </c>
      <c r="Q237" s="156" t="str">
        <f>IF('新羽地域の年表 '!K237="","","第"&amp;SUBSTITUTE('新羽地域の年表 '!K237,CHAR(10),"&lt;br&gt;")&amp;"回新羽地区健民祭&lt;br&gt;　実行委員長:"&amp;SUBSTITUTE('新羽地域の年表 '!L237,CHAR(10),"&lt;br&gt;"))</f>
        <v>第4回新羽地区健民祭&lt;br&gt;　実行委員長:中山幹夫</v>
      </c>
      <c r="R237" s="75" t="str">
        <f>IF('新羽地域の年表 '!$L237="","","&lt;br&gt;　優勝：")</f>
        <v>&lt;br&gt;　優勝：</v>
      </c>
      <c r="S237" s="156" t="str">
        <f>SUBSTITUTE('新羽地域の年表 '!M237,CHAR(10),"&lt;br&gt;")</f>
        <v>紅白対抗</v>
      </c>
      <c r="T237" s="75" t="str">
        <f>IF('新羽地域の年表 '!$M237="","","&lt;br&gt;")</f>
        <v>&lt;br&gt;</v>
      </c>
      <c r="U237" s="156" t="str">
        <f>IF('新羽地域の年表 '!N237="","","第"&amp;SUBSTITUTE('新羽地域の年表 '!N237,CHAR(10),"&lt;br&gt;")&amp;"回新羽サマーフェスティバル&lt;br&gt;　実行委員長："&amp;SUBSTITUTE('新羽地域の年表 '!O237,CHAR(10),"&lt;br&gt;"))</f>
        <v/>
      </c>
      <c r="V237" s="75" t="str">
        <f>IF('新羽地域の年表 '!$O237="","","&lt;br&gt;")</f>
        <v/>
      </c>
      <c r="W237" s="156" t="str">
        <f>IF('新羽地域の年表 '!P237="","",SUBSTITUTE('新羽地域の年表 '!P237,CHAR(10),"&lt;br&gt;"))</f>
        <v/>
      </c>
      <c r="X237" s="75" t="str">
        <f>IF('新羽地域の年表 '!$A237="","","&lt;/font&gt;&lt;/td&gt;&lt;/tr&gt;")</f>
        <v>&lt;/font&gt;&lt;/td&gt;&lt;/tr&gt;</v>
      </c>
      <c r="Y237" s="156"/>
      <c r="AA237" s="158"/>
      <c r="AB237" s="75" t="str">
        <f t="shared" si="5"/>
        <v>&lt;tr&gt;&lt;td valign="top"&gt;1977年&lt;br&gt;&lt;font size="-1"&gt;昭和52年&lt;/font&gt;&lt;/td&gt;&lt;td valign="top"&gt;&lt;font size="-1"&gt;新田小学校の児童数が1400名となり、4/1新羽小学校プレハブ校舎で開校。開校式挙式&lt;br&gt;8月新羽小学校新校舎完成し、校章、校旗が決まり、給食がはじまる。&lt;br&gt;港北区水防協議会、港北区公明選挙推進協議会(現港北区明るい選挙推進協議会)発足&lt;br&gt;学校開放事業において、団体登録制を導入。地域の方々による自主管理・自主運営が始まる。⇒・50 日（校庭開放）、150 日（推進校）、200 日（特別推進校）開放となる&lt;/font&gt;&lt;/td&gt;&lt;td nowrap valign="top"&gt;&lt;font size="-1"&gt;横浜開港118周年&lt;br&gt;横浜市政88周年&lt;br&gt;港北区制・新羽町設置38周年&lt;br&gt;新羽町連合町内会（4周年）&lt;br&gt;　連合町内会長：長澤　茂&lt;br&gt;第4回新羽地区健民祭&lt;br&gt;　実行委員長:中山幹夫&lt;br&gt;　優勝：紅白対抗&lt;br&gt;&lt;/font&gt;&lt;/td&gt;&lt;/tr&gt;</v>
      </c>
    </row>
    <row r="238" spans="2:28" ht="94.5">
      <c r="B238" s="157"/>
      <c r="D238" s="75" t="str">
        <f>IF('新羽地域の年表 '!$A238="","","&lt;tr&gt;&lt;td valign="&amp;D$2&amp;"top"&amp;D$2&amp;"&gt;")</f>
        <v>&lt;tr&gt;&lt;td valign="top"&gt;</v>
      </c>
      <c r="E238" s="159" t="str">
        <f>IF('新羽地域の年表 '!A238="","",'新羽地域の年表 '!A238&amp;"年&lt;br&gt;&lt;font size="&amp;E$2&amp;"-1"&amp;E$2&amp;"&gt;"&amp;('新羽地域の年表 '!B238&amp;'新羽地域の年表 '!C238&amp;'新羽地域の年表 '!D238))</f>
        <v>1978年&lt;br&gt;&lt;font size="-1"&gt;昭和53年</v>
      </c>
      <c r="F238" s="75" t="str">
        <f>IF('新羽地域の年表 '!$A238="","","&lt;/font&gt;&lt;/td&gt;&lt;td valign="&amp;F$2&amp;"top"&amp;F$2&amp;"&gt;&lt;font size="&amp;F$2&amp;"-1"&amp;F$2&amp;"&gt;")</f>
        <v>&lt;/font&gt;&lt;/td&gt;&lt;td valign="top"&gt;&lt;font size="-1"&gt;</v>
      </c>
      <c r="G238" s="156" t="str">
        <f>SUBSTITUTE('新羽地域の年表 '!E238,CHAR(10),"&lt;br&gt;")</f>
        <v>4月1日　新羽中学校創立&lt;br&gt;5月29日、新羽町の一部を太尾町に編入&lt;br&gt;横浜市青少年指導員要綱制定&lt;br&gt;横浜市の人口が2,729,433人に達し、全国で第２位となる&lt;br&gt;大通り公園、横浜スタジアムが完成。大洋ホエールズが本拠地を川崎球場より正式移転&lt;br&gt;港北区新総合庁舎(大豆戸町)開設&lt;br&gt;横浜線(小机～中山間)複線化</v>
      </c>
      <c r="H238" s="75" t="str">
        <f>IF('新羽地域の年表 '!$A238="","","&lt;/font&gt;&lt;/td&gt;&lt;td nowrap valign="&amp;H$2&amp;"top"&amp;H$2&amp;"&gt;&lt;font size="&amp;F$2&amp;"-1"&amp;F$2&amp;"&gt;")</f>
        <v>&lt;/font&gt;&lt;/td&gt;&lt;td nowrap valign="top"&gt;&lt;font size="-1"&gt;</v>
      </c>
      <c r="I238" s="156" t="str">
        <f>IF('新羽地域の年表 '!F238="","","横浜開港"&amp;SUBSTITUTE('新羽地域の年表 '!F238,CHAR(10),"&lt;br&gt;")&amp;"周年")</f>
        <v>横浜開港119周年</v>
      </c>
      <c r="J238" s="75" t="str">
        <f>IF('新羽地域の年表 '!$F238="","","&lt;br&gt;")</f>
        <v>&lt;br&gt;</v>
      </c>
      <c r="K238" s="156" t="str">
        <f>IF('新羽地域の年表 '!G238="","","横浜市政"&amp;SUBSTITUTE('新羽地域の年表 '!G238,CHAR(10),"&lt;br&gt;")&amp;"周年")</f>
        <v>横浜市政89周年</v>
      </c>
      <c r="L238" s="75" t="str">
        <f>IF('新羽地域の年表 '!$G238="","","&lt;br&gt;")</f>
        <v>&lt;br&gt;</v>
      </c>
      <c r="M238" s="156" t="str">
        <f>IF('新羽地域の年表 '!H238="","","港北区制・新羽町設置"&amp;SUBSTITUTE('新羽地域の年表 '!H238,CHAR(10),"&lt;br&gt;")&amp;"周年")</f>
        <v>港北区制・新羽町設置39周年</v>
      </c>
      <c r="N238" s="75" t="str">
        <f>IF('新羽地域の年表 '!$H238="","","&lt;br&gt;")</f>
        <v>&lt;br&gt;</v>
      </c>
      <c r="O238" s="156" t="str">
        <f>IF('新羽地域の年表 '!I238="","","新羽町連合町内会（"&amp;SUBSTITUTE('新羽地域の年表 '!I238,CHAR(10),"&lt;br&gt;")&amp;"周年）&lt;br&gt;　連合町内会長："&amp;SUBSTITUTE('新羽地域の年表 '!J238,CHAR(10),"&lt;br&gt;"))</f>
        <v>新羽町連合町内会（5周年）&lt;br&gt;　連合町内会長：長澤　茂</v>
      </c>
      <c r="P238" s="75" t="str">
        <f>IF('新羽地域の年表 '!$J238="","","&lt;br&gt;")</f>
        <v>&lt;br&gt;</v>
      </c>
      <c r="Q238" s="156" t="str">
        <f>IF('新羽地域の年表 '!K238="","","第"&amp;SUBSTITUTE('新羽地域の年表 '!K238,CHAR(10),"&lt;br&gt;")&amp;"回新羽地区健民祭&lt;br&gt;　実行委員長:"&amp;SUBSTITUTE('新羽地域の年表 '!L238,CHAR(10),"&lt;br&gt;"))</f>
        <v>第5回新羽地区健民祭&lt;br&gt;　実行委員長:中山幹夫</v>
      </c>
      <c r="R238" s="75" t="str">
        <f>IF('新羽地域の年表 '!$L238="","","&lt;br&gt;　優勝：")</f>
        <v>&lt;br&gt;　優勝：</v>
      </c>
      <c r="S238" s="156" t="str">
        <f>SUBSTITUTE('新羽地域の年表 '!M238,CHAR(10),"&lt;br&gt;")</f>
        <v>紅白対抗</v>
      </c>
      <c r="T238" s="75" t="str">
        <f>IF('新羽地域の年表 '!$M238="","","&lt;br&gt;")</f>
        <v>&lt;br&gt;</v>
      </c>
      <c r="U238" s="156" t="str">
        <f>IF('新羽地域の年表 '!N238="","","第"&amp;SUBSTITUTE('新羽地域の年表 '!N238,CHAR(10),"&lt;br&gt;")&amp;"回新羽サマーフェスティバル&lt;br&gt;　実行委員長："&amp;SUBSTITUTE('新羽地域の年表 '!O238,CHAR(10),"&lt;br&gt;"))</f>
        <v/>
      </c>
      <c r="V238" s="75" t="str">
        <f>IF('新羽地域の年表 '!$O238="","","&lt;br&gt;")</f>
        <v/>
      </c>
      <c r="W238" s="156" t="str">
        <f>IF('新羽地域の年表 '!P238="","",SUBSTITUTE('新羽地域の年表 '!P238,CHAR(10),"&lt;br&gt;"))</f>
        <v/>
      </c>
      <c r="X238" s="75" t="str">
        <f>IF('新羽地域の年表 '!$A238="","","&lt;/font&gt;&lt;/td&gt;&lt;/tr&gt;")</f>
        <v>&lt;/font&gt;&lt;/td&gt;&lt;/tr&gt;</v>
      </c>
      <c r="Y238" s="156"/>
      <c r="AA238" s="158"/>
      <c r="AB238" s="75" t="str">
        <f t="shared" si="5"/>
        <v>&lt;tr&gt;&lt;td valign="top"&gt;1978年&lt;br&gt;&lt;font size="-1"&gt;昭和53年&lt;/font&gt;&lt;/td&gt;&lt;td valign="top"&gt;&lt;font size="-1"&gt;4月1日　新羽中学校創立&lt;br&gt;5月29日、新羽町の一部を太尾町に編入&lt;br&gt;横浜市青少年指導員要綱制定&lt;br&gt;横浜市の人口が2,729,433人に達し、全国で第２位となる&lt;br&gt;大通り公園、横浜スタジアムが完成。大洋ホエールズが本拠地を川崎球場より正式移転&lt;br&gt;港北区新総合庁舎(大豆戸町)開設&lt;br&gt;横浜線(小机～中山間)複線化&lt;/font&gt;&lt;/td&gt;&lt;td nowrap valign="top"&gt;&lt;font size="-1"&gt;横浜開港119周年&lt;br&gt;横浜市政89周年&lt;br&gt;港北区制・新羽町設置39周年&lt;br&gt;新羽町連合町内会（5周年）&lt;br&gt;　連合町内会長：長澤　茂&lt;br&gt;第5回新羽地区健民祭&lt;br&gt;　実行委員長:中山幹夫&lt;br&gt;　優勝：紅白対抗&lt;br&gt;&lt;/font&gt;&lt;/td&gt;&lt;/tr&gt;</v>
      </c>
    </row>
    <row r="239" spans="2:28" ht="40.5">
      <c r="B239" s="157"/>
      <c r="D239" s="75" t="str">
        <f>IF('新羽地域の年表 '!$A239="","","&lt;tr&gt;&lt;td valign="&amp;D$2&amp;"top"&amp;D$2&amp;"&gt;")</f>
        <v>&lt;tr&gt;&lt;td valign="top"&gt;</v>
      </c>
      <c r="E239" s="159" t="str">
        <f>IF('新羽地域の年表 '!A239="","",'新羽地域の年表 '!A239&amp;"年&lt;br&gt;&lt;font size="&amp;E$2&amp;"-1"&amp;E$2&amp;"&gt;"&amp;('新羽地域の年表 '!B239&amp;'新羽地域の年表 '!C239&amp;'新羽地域の年表 '!D239))</f>
        <v>1979年&lt;br&gt;&lt;font size="-1"&gt;昭和54年</v>
      </c>
      <c r="F239" s="75" t="str">
        <f>IF('新羽地域の年表 '!$A239="","","&lt;/font&gt;&lt;/td&gt;&lt;td valign="&amp;F$2&amp;"top"&amp;F$2&amp;"&gt;&lt;font size="&amp;F$2&amp;"-1"&amp;F$2&amp;"&gt;")</f>
        <v>&lt;/font&gt;&lt;/td&gt;&lt;td valign="top"&gt;&lt;font size="-1"&gt;</v>
      </c>
      <c r="G239" s="156" t="str">
        <f>SUBSTITUTE('新羽地域の年表 '!E239,CHAR(10),"&lt;br&gt;")</f>
        <v>港北区制40周年・新羽町設置40周年&lt;br&gt;横浜市青少年指導員10周年記念大会開催　10年顕彰開始</v>
      </c>
      <c r="H239" s="75" t="str">
        <f>IF('新羽地域の年表 '!$A239="","","&lt;/font&gt;&lt;/td&gt;&lt;td nowrap valign="&amp;H$2&amp;"top"&amp;H$2&amp;"&gt;&lt;font size="&amp;F$2&amp;"-1"&amp;F$2&amp;"&gt;")</f>
        <v>&lt;/font&gt;&lt;/td&gt;&lt;td nowrap valign="top"&gt;&lt;font size="-1"&gt;</v>
      </c>
      <c r="I239" s="156" t="str">
        <f>IF('新羽地域の年表 '!F239="","","横浜開港"&amp;SUBSTITUTE('新羽地域の年表 '!F239,CHAR(10),"&lt;br&gt;")&amp;"周年")</f>
        <v>横浜開港120周年</v>
      </c>
      <c r="J239" s="75" t="str">
        <f>IF('新羽地域の年表 '!$F239="","","&lt;br&gt;")</f>
        <v>&lt;br&gt;</v>
      </c>
      <c r="K239" s="156" t="str">
        <f>IF('新羽地域の年表 '!G239="","","横浜市政"&amp;SUBSTITUTE('新羽地域の年表 '!G239,CHAR(10),"&lt;br&gt;")&amp;"周年")</f>
        <v>横浜市政90周年</v>
      </c>
      <c r="L239" s="75" t="str">
        <f>IF('新羽地域の年表 '!$G239="","","&lt;br&gt;")</f>
        <v>&lt;br&gt;</v>
      </c>
      <c r="M239" s="156" t="str">
        <f>IF('新羽地域の年表 '!H239="","","港北区制・新羽町設置"&amp;SUBSTITUTE('新羽地域の年表 '!H239,CHAR(10),"&lt;br&gt;")&amp;"周年")</f>
        <v>港北区制・新羽町設置40周年</v>
      </c>
      <c r="N239" s="75" t="str">
        <f>IF('新羽地域の年表 '!$H239="","","&lt;br&gt;")</f>
        <v>&lt;br&gt;</v>
      </c>
      <c r="O239" s="156" t="str">
        <f>IF('新羽地域の年表 '!I239="","","新羽町連合町内会（"&amp;SUBSTITUTE('新羽地域の年表 '!I239,CHAR(10),"&lt;br&gt;")&amp;"周年）&lt;br&gt;　連合町内会長："&amp;SUBSTITUTE('新羽地域の年表 '!J239,CHAR(10),"&lt;br&gt;"))</f>
        <v>新羽町連合町内会（6周年）&lt;br&gt;　連合町内会長：長澤　茂</v>
      </c>
      <c r="P239" s="75" t="str">
        <f>IF('新羽地域の年表 '!$J239="","","&lt;br&gt;")</f>
        <v>&lt;br&gt;</v>
      </c>
      <c r="Q239" s="156" t="str">
        <f>IF('新羽地域の年表 '!K239="","","第"&amp;SUBSTITUTE('新羽地域の年表 '!K239,CHAR(10),"&lt;br&gt;")&amp;"回新羽地区健民祭&lt;br&gt;　実行委員長:"&amp;SUBSTITUTE('新羽地域の年表 '!L239,CHAR(10),"&lt;br&gt;"))</f>
        <v>第6回新羽地区健民祭&lt;br&gt;　実行委員長:中山幹夫</v>
      </c>
      <c r="R239" s="75" t="str">
        <f>IF('新羽地域の年表 '!$L239="","","&lt;br&gt;　優勝：")</f>
        <v>&lt;br&gt;　優勝：</v>
      </c>
      <c r="S239" s="156" t="str">
        <f>SUBSTITUTE('新羽地域の年表 '!M239,CHAR(10),"&lt;br&gt;")</f>
        <v>紅白対抗</v>
      </c>
      <c r="T239" s="75" t="str">
        <f>IF('新羽地域の年表 '!$M239="","","&lt;br&gt;")</f>
        <v>&lt;br&gt;</v>
      </c>
      <c r="U239" s="156" t="str">
        <f>IF('新羽地域の年表 '!N239="","","第"&amp;SUBSTITUTE('新羽地域の年表 '!N239,CHAR(10),"&lt;br&gt;")&amp;"回新羽サマーフェスティバル&lt;br&gt;　実行委員長："&amp;SUBSTITUTE('新羽地域の年表 '!O239,CHAR(10),"&lt;br&gt;"))</f>
        <v/>
      </c>
      <c r="V239" s="75" t="str">
        <f>IF('新羽地域の年表 '!$O239="","","&lt;br&gt;")</f>
        <v/>
      </c>
      <c r="W239" s="156" t="str">
        <f>IF('新羽地域の年表 '!P239="","",SUBSTITUTE('新羽地域の年表 '!P239,CHAR(10),"&lt;br&gt;"))</f>
        <v/>
      </c>
      <c r="X239" s="75" t="str">
        <f>IF('新羽地域の年表 '!$A239="","","&lt;/font&gt;&lt;/td&gt;&lt;/tr&gt;")</f>
        <v>&lt;/font&gt;&lt;/td&gt;&lt;/tr&gt;</v>
      </c>
      <c r="Y239" s="156"/>
      <c r="AA239" s="158"/>
      <c r="AB239" s="75" t="str">
        <f t="shared" si="5"/>
        <v>&lt;tr&gt;&lt;td valign="top"&gt;1979年&lt;br&gt;&lt;font size="-1"&gt;昭和54年&lt;/font&gt;&lt;/td&gt;&lt;td valign="top"&gt;&lt;font size="-1"&gt;港北区制40周年・新羽町設置40周年&lt;br&gt;横浜市青少年指導員10周年記念大会開催　10年顕彰開始&lt;/font&gt;&lt;/td&gt;&lt;td nowrap valign="top"&gt;&lt;font size="-1"&gt;横浜開港120周年&lt;br&gt;横浜市政90周年&lt;br&gt;港北区制・新羽町設置40周年&lt;br&gt;新羽町連合町内会（6周年）&lt;br&gt;　連合町内会長：長澤　茂&lt;br&gt;第6回新羽地区健民祭&lt;br&gt;　実行委員長:中山幹夫&lt;br&gt;　優勝：紅白対抗&lt;br&gt;&lt;/font&gt;&lt;/td&gt;&lt;/tr&gt;</v>
      </c>
    </row>
    <row r="240" spans="2:28" ht="81">
      <c r="B240" s="157"/>
      <c r="D240" s="75" t="str">
        <f>IF('新羽地域の年表 '!$A240="","","&lt;tr&gt;&lt;td valign="&amp;D$2&amp;"top"&amp;D$2&amp;"&gt;")</f>
        <v>&lt;tr&gt;&lt;td valign="top"&gt;</v>
      </c>
      <c r="E240" s="159" t="str">
        <f>IF('新羽地域の年表 '!A240="","",'新羽地域の年表 '!A240&amp;"年&lt;br&gt;&lt;font size="&amp;E$2&amp;"-1"&amp;E$2&amp;"&gt;"&amp;('新羽地域の年表 '!B240&amp;'新羽地域の年表 '!C240&amp;'新羽地域の年表 '!D240))</f>
        <v>1980年&lt;br&gt;&lt;font size="-1"&gt;昭和55年</v>
      </c>
      <c r="F240" s="75" t="str">
        <f>IF('新羽地域の年表 '!$A240="","","&lt;/font&gt;&lt;/td&gt;&lt;td valign="&amp;F$2&amp;"top"&amp;F$2&amp;"&gt;&lt;font size="&amp;F$2&amp;"-1"&amp;F$2&amp;"&gt;")</f>
        <v>&lt;/font&gt;&lt;/td&gt;&lt;td valign="top"&gt;&lt;font size="-1"&gt;</v>
      </c>
      <c r="G240" s="156" t="str">
        <f>SUBSTITUTE('新羽地域の年表 '!E240,CHAR(10),"&lt;br&gt;")</f>
        <v>第一回横浜居青少年フェスティバル開催（横浜スタジアム）&lt;br&gt;横浜ベイブリッジ建設事業に着手&lt;br&gt;熊野神社市民の森開園&lt;br&gt;港北図書館、菊名地区センター開館&lt;br&gt;学校開放事業において校庭・体育館開放が、150 日または 200 日開放となる（小・中全体）。図書室、特別教室開放が始まる。（14 校）</v>
      </c>
      <c r="H240" s="75" t="str">
        <f>IF('新羽地域の年表 '!$A240="","","&lt;/font&gt;&lt;/td&gt;&lt;td nowrap valign="&amp;H$2&amp;"top"&amp;H$2&amp;"&gt;&lt;font size="&amp;F$2&amp;"-1"&amp;F$2&amp;"&gt;")</f>
        <v>&lt;/font&gt;&lt;/td&gt;&lt;td nowrap valign="top"&gt;&lt;font size="-1"&gt;</v>
      </c>
      <c r="I240" s="156" t="str">
        <f>IF('新羽地域の年表 '!F240="","","横浜開港"&amp;SUBSTITUTE('新羽地域の年表 '!F240,CHAR(10),"&lt;br&gt;")&amp;"周年")</f>
        <v>横浜開港121周年</v>
      </c>
      <c r="J240" s="75" t="str">
        <f>IF('新羽地域の年表 '!$F240="","","&lt;br&gt;")</f>
        <v>&lt;br&gt;</v>
      </c>
      <c r="K240" s="156" t="str">
        <f>IF('新羽地域の年表 '!G240="","","横浜市政"&amp;SUBSTITUTE('新羽地域の年表 '!G240,CHAR(10),"&lt;br&gt;")&amp;"周年")</f>
        <v>横浜市政91周年</v>
      </c>
      <c r="L240" s="75" t="str">
        <f>IF('新羽地域の年表 '!$G240="","","&lt;br&gt;")</f>
        <v>&lt;br&gt;</v>
      </c>
      <c r="M240" s="156" t="str">
        <f>IF('新羽地域の年表 '!H240="","","港北区制・新羽町設置"&amp;SUBSTITUTE('新羽地域の年表 '!H240,CHAR(10),"&lt;br&gt;")&amp;"周年")</f>
        <v>港北区制・新羽町設置41周年</v>
      </c>
      <c r="N240" s="75" t="str">
        <f>IF('新羽地域の年表 '!$H240="","","&lt;br&gt;")</f>
        <v>&lt;br&gt;</v>
      </c>
      <c r="O240" s="156" t="str">
        <f>IF('新羽地域の年表 '!I240="","","新羽町連合町内会（"&amp;SUBSTITUTE('新羽地域の年表 '!I240,CHAR(10),"&lt;br&gt;")&amp;"周年）&lt;br&gt;　連合町内会長："&amp;SUBSTITUTE('新羽地域の年表 '!J240,CHAR(10),"&lt;br&gt;"))</f>
        <v>新羽町連合町内会（7周年）&lt;br&gt;　連合町内会長：長澤　茂</v>
      </c>
      <c r="P240" s="75" t="str">
        <f>IF('新羽地域の年表 '!$J240="","","&lt;br&gt;")</f>
        <v>&lt;br&gt;</v>
      </c>
      <c r="Q240" s="156" t="str">
        <f>IF('新羽地域の年表 '!K240="","","第"&amp;SUBSTITUTE('新羽地域の年表 '!K240,CHAR(10),"&lt;br&gt;")&amp;"回新羽地区健民祭&lt;br&gt;　実行委員長:"&amp;SUBSTITUTE('新羽地域の年表 '!L240,CHAR(10),"&lt;br&gt;"))</f>
        <v>第7回新羽地区健民祭&lt;br&gt;　実行委員長:中山幹夫</v>
      </c>
      <c r="R240" s="75" t="str">
        <f>IF('新羽地域の年表 '!$L240="","","&lt;br&gt;　優勝：")</f>
        <v>&lt;br&gt;　優勝：</v>
      </c>
      <c r="S240" s="156" t="str">
        <f>SUBSTITUTE('新羽地域の年表 '!M240,CHAR(10),"&lt;br&gt;")</f>
        <v>紅白対抗</v>
      </c>
      <c r="T240" s="75" t="str">
        <f>IF('新羽地域の年表 '!$M240="","","&lt;br&gt;")</f>
        <v>&lt;br&gt;</v>
      </c>
      <c r="U240" s="156" t="str">
        <f>IF('新羽地域の年表 '!N240="","","第"&amp;SUBSTITUTE('新羽地域の年表 '!N240,CHAR(10),"&lt;br&gt;")&amp;"回新羽サマーフェスティバル&lt;br&gt;　実行委員長："&amp;SUBSTITUTE('新羽地域の年表 '!O240,CHAR(10),"&lt;br&gt;"))</f>
        <v/>
      </c>
      <c r="V240" s="75" t="str">
        <f>IF('新羽地域の年表 '!$O240="","","&lt;br&gt;")</f>
        <v/>
      </c>
      <c r="W240" s="156" t="str">
        <f>IF('新羽地域の年表 '!P240="","",SUBSTITUTE('新羽地域の年表 '!P240,CHAR(10),"&lt;br&gt;"))</f>
        <v/>
      </c>
      <c r="X240" s="75" t="str">
        <f>IF('新羽地域の年表 '!$A240="","","&lt;/font&gt;&lt;/td&gt;&lt;/tr&gt;")</f>
        <v>&lt;/font&gt;&lt;/td&gt;&lt;/tr&gt;</v>
      </c>
      <c r="Y240" s="156"/>
      <c r="AA240" s="158"/>
      <c r="AB240" s="75" t="str">
        <f t="shared" si="5"/>
        <v>&lt;tr&gt;&lt;td valign="top"&gt;1980年&lt;br&gt;&lt;font size="-1"&gt;昭和55年&lt;/font&gt;&lt;/td&gt;&lt;td valign="top"&gt;&lt;font size="-1"&gt;第一回横浜居青少年フェスティバル開催（横浜スタジアム）&lt;br&gt;横浜ベイブリッジ建設事業に着手&lt;br&gt;熊野神社市民の森開園&lt;br&gt;港北図書館、菊名地区センター開館&lt;br&gt;学校開放事業において校庭・体育館開放が、150 日または 200 日開放となる（小・中全体）。図書室、特別教室開放が始まる。（14 校）&lt;/font&gt;&lt;/td&gt;&lt;td nowrap valign="top"&gt;&lt;font size="-1"&gt;横浜開港121周年&lt;br&gt;横浜市政91周年&lt;br&gt;港北区制・新羽町設置41周年&lt;br&gt;新羽町連合町内会（7周年）&lt;br&gt;　連合町内会長：長澤　茂&lt;br&gt;第7回新羽地区健民祭&lt;br&gt;　実行委員長:中山幹夫&lt;br&gt;　優勝：紅白対抗&lt;br&gt;&lt;/font&gt;&lt;/td&gt;&lt;/tr&gt;</v>
      </c>
    </row>
    <row r="241" spans="2:28" ht="94.5">
      <c r="B241" s="157"/>
      <c r="D241" s="75" t="str">
        <f>IF('新羽地域の年表 '!$A241="","","&lt;tr&gt;&lt;td valign="&amp;D$2&amp;"top"&amp;D$2&amp;"&gt;")</f>
        <v>&lt;tr&gt;&lt;td valign="top"&gt;</v>
      </c>
      <c r="E241" s="159" t="str">
        <f>IF('新羽地域の年表 '!A241="","",'新羽地域の年表 '!A241&amp;"年&lt;br&gt;&lt;font size="&amp;E$2&amp;"-1"&amp;E$2&amp;"&gt;"&amp;('新羽地域の年表 '!B241&amp;'新羽地域の年表 '!C241&amp;'新羽地域の年表 '!D241))</f>
        <v>1981年&lt;br&gt;&lt;font size="-1"&gt;昭和56年</v>
      </c>
      <c r="F241" s="75" t="str">
        <f>IF('新羽地域の年表 '!$A241="","","&lt;/font&gt;&lt;/td&gt;&lt;td valign="&amp;F$2&amp;"top"&amp;F$2&amp;"&gt;&lt;font size="&amp;F$2&amp;"-1"&amp;F$2&amp;"&gt;")</f>
        <v>&lt;/font&gt;&lt;/td&gt;&lt;td valign="top"&gt;&lt;font size="-1"&gt;</v>
      </c>
      <c r="G241" s="156" t="str">
        <f>SUBSTITUTE('新羽地域の年表 '!E241,CHAR(10),"&lt;br&gt;")</f>
        <v>3月31日　中山幹夫氏、新羽地区体育指導委員連絡協議会会長を退任&lt;br&gt;4月1日　和田国紘氏、新羽地区体育指導委員連絡協議会会長に就任&lt;br&gt;横浜市営地下鉄の延伸が決まる&lt;br&gt;第一回横浜市青少年指導員大会開催&lt;br&gt;「よこはま21世紀プラン」を策定&lt;br&gt;交通局港北営業所開設&lt;br&gt;新田地区センター開館&lt;br&gt;学校の機械警備化が始まる。（39 校）</v>
      </c>
      <c r="H241" s="75" t="str">
        <f>IF('新羽地域の年表 '!$A241="","","&lt;/font&gt;&lt;/td&gt;&lt;td nowrap valign="&amp;H$2&amp;"top"&amp;H$2&amp;"&gt;&lt;font size="&amp;F$2&amp;"-1"&amp;F$2&amp;"&gt;")</f>
        <v>&lt;/font&gt;&lt;/td&gt;&lt;td nowrap valign="top"&gt;&lt;font size="-1"&gt;</v>
      </c>
      <c r="I241" s="156" t="str">
        <f>IF('新羽地域の年表 '!F241="","","横浜開港"&amp;SUBSTITUTE('新羽地域の年表 '!F241,CHAR(10),"&lt;br&gt;")&amp;"周年")</f>
        <v>横浜開港122周年</v>
      </c>
      <c r="J241" s="75" t="str">
        <f>IF('新羽地域の年表 '!$F241="","","&lt;br&gt;")</f>
        <v>&lt;br&gt;</v>
      </c>
      <c r="K241" s="156" t="str">
        <f>IF('新羽地域の年表 '!G241="","","横浜市政"&amp;SUBSTITUTE('新羽地域の年表 '!G241,CHAR(10),"&lt;br&gt;")&amp;"周年")</f>
        <v>横浜市政92周年</v>
      </c>
      <c r="L241" s="75" t="str">
        <f>IF('新羽地域の年表 '!$G241="","","&lt;br&gt;")</f>
        <v>&lt;br&gt;</v>
      </c>
      <c r="M241" s="156" t="str">
        <f>IF('新羽地域の年表 '!H241="","","港北区制・新羽町設置"&amp;SUBSTITUTE('新羽地域の年表 '!H241,CHAR(10),"&lt;br&gt;")&amp;"周年")</f>
        <v>港北区制・新羽町設置42周年</v>
      </c>
      <c r="N241" s="75" t="str">
        <f>IF('新羽地域の年表 '!$H241="","","&lt;br&gt;")</f>
        <v>&lt;br&gt;</v>
      </c>
      <c r="O241" s="156" t="str">
        <f>IF('新羽地域の年表 '!I241="","","新羽町連合町内会（"&amp;SUBSTITUTE('新羽地域の年表 '!I241,CHAR(10),"&lt;br&gt;")&amp;"周年）&lt;br&gt;　連合町内会長："&amp;SUBSTITUTE('新羽地域の年表 '!J241,CHAR(10),"&lt;br&gt;"))</f>
        <v>新羽町連合町内会（8周年）&lt;br&gt;　連合町内会長：長澤　茂</v>
      </c>
      <c r="P241" s="75" t="str">
        <f>IF('新羽地域の年表 '!$J241="","","&lt;br&gt;")</f>
        <v>&lt;br&gt;</v>
      </c>
      <c r="Q241" s="156" t="str">
        <f>IF('新羽地域の年表 '!K241="","","第"&amp;SUBSTITUTE('新羽地域の年表 '!K241,CHAR(10),"&lt;br&gt;")&amp;"回新羽地区健民祭&lt;br&gt;　実行委員長:"&amp;SUBSTITUTE('新羽地域の年表 '!L241,CHAR(10),"&lt;br&gt;"))</f>
        <v>第8回新羽地区健民祭&lt;br&gt;　実行委員長:和田国紘</v>
      </c>
      <c r="R241" s="75" t="str">
        <f>IF('新羽地域の年表 '!$L241="","","&lt;br&gt;　優勝：")</f>
        <v>&lt;br&gt;　優勝：</v>
      </c>
      <c r="S241" s="156" t="str">
        <f>SUBSTITUTE('新羽地域の年表 '!M241,CHAR(10),"&lt;br&gt;")</f>
        <v>紅白対抗</v>
      </c>
      <c r="T241" s="75" t="str">
        <f>IF('新羽地域の年表 '!$M241="","","&lt;br&gt;")</f>
        <v>&lt;br&gt;</v>
      </c>
      <c r="U241" s="156" t="str">
        <f>IF('新羽地域の年表 '!N241="","","第"&amp;SUBSTITUTE('新羽地域の年表 '!N241,CHAR(10),"&lt;br&gt;")&amp;"回新羽サマーフェスティバル&lt;br&gt;　実行委員長："&amp;SUBSTITUTE('新羽地域の年表 '!O241,CHAR(10),"&lt;br&gt;"))</f>
        <v/>
      </c>
      <c r="V241" s="75" t="str">
        <f>IF('新羽地域の年表 '!$O241="","","&lt;br&gt;")</f>
        <v/>
      </c>
      <c r="W241" s="156" t="str">
        <f>IF('新羽地域の年表 '!P241="","",SUBSTITUTE('新羽地域の年表 '!P241,CHAR(10),"&lt;br&gt;"))</f>
        <v/>
      </c>
      <c r="X241" s="75" t="str">
        <f>IF('新羽地域の年表 '!$A241="","","&lt;/font&gt;&lt;/td&gt;&lt;/tr&gt;")</f>
        <v>&lt;/font&gt;&lt;/td&gt;&lt;/tr&gt;</v>
      </c>
      <c r="Y241" s="156"/>
      <c r="AA241" s="158"/>
      <c r="AB241" s="75" t="str">
        <f t="shared" si="5"/>
        <v>&lt;tr&gt;&lt;td valign="top"&gt;1981年&lt;br&gt;&lt;font size="-1"&gt;昭和56年&lt;/font&gt;&lt;/td&gt;&lt;td valign="top"&gt;&lt;font size="-1"&gt;3月31日　中山幹夫氏、新羽地区体育指導委員連絡協議会会長を退任&lt;br&gt;4月1日　和田国紘氏、新羽地区体育指導委員連絡協議会会長に就任&lt;br&gt;横浜市営地下鉄の延伸が決まる&lt;br&gt;第一回横浜市青少年指導員大会開催&lt;br&gt;「よこはま21世紀プラン」を策定&lt;br&gt;交通局港北営業所開設&lt;br&gt;新田地区センター開館&lt;br&gt;学校の機械警備化が始まる。（39 校）&lt;/font&gt;&lt;/td&gt;&lt;td nowrap valign="top"&gt;&lt;font size="-1"&gt;横浜開港122周年&lt;br&gt;横浜市政92周年&lt;br&gt;港北区制・新羽町設置42周年&lt;br&gt;新羽町連合町内会（8周年）&lt;br&gt;　連合町内会長：長澤　茂&lt;br&gt;第8回新羽地区健民祭&lt;br&gt;　実行委員長:和田国紘&lt;br&gt;　優勝：紅白対抗&lt;br&gt;&lt;/font&gt;&lt;/td&gt;&lt;/tr&gt;</v>
      </c>
    </row>
    <row r="242" spans="2:28" ht="40.5">
      <c r="B242" s="157"/>
      <c r="D242" s="75" t="str">
        <f>IF('新羽地域の年表 '!$A242="","","&lt;tr&gt;&lt;td valign="&amp;D$2&amp;"top"&amp;D$2&amp;"&gt;")</f>
        <v>&lt;tr&gt;&lt;td valign="top"&gt;</v>
      </c>
      <c r="E242" s="159" t="str">
        <f>IF('新羽地域の年表 '!A242="","",'新羽地域の年表 '!A242&amp;"年&lt;br&gt;&lt;font size="&amp;E$2&amp;"-1"&amp;E$2&amp;"&gt;"&amp;('新羽地域の年表 '!B242&amp;'新羽地域の年表 '!C242&amp;'新羽地域の年表 '!D242))</f>
        <v>1982年&lt;br&gt;&lt;font size="-1"&gt;昭和57年</v>
      </c>
      <c r="F242" s="75" t="str">
        <f>IF('新羽地域の年表 '!$A242="","","&lt;/font&gt;&lt;/td&gt;&lt;td valign="&amp;F$2&amp;"top"&amp;F$2&amp;"&gt;&lt;font size="&amp;F$2&amp;"-1"&amp;F$2&amp;"&gt;")</f>
        <v>&lt;/font&gt;&lt;/td&gt;&lt;td valign="top"&gt;&lt;font size="-1"&gt;</v>
      </c>
      <c r="G242" s="156" t="str">
        <f>SUBSTITUTE('新羽地域の年表 '!E242,CHAR(10),"&lt;br&gt;")</f>
        <v>3月31日、土地改良事業に伴い、新羽町と緑区大熊町との境界を変更&lt;br&gt;横浜で「国連アジア太平洋都市会議」が開催される</v>
      </c>
      <c r="H242" s="75" t="str">
        <f>IF('新羽地域の年表 '!$A242="","","&lt;/font&gt;&lt;/td&gt;&lt;td nowrap valign="&amp;H$2&amp;"top"&amp;H$2&amp;"&gt;&lt;font size="&amp;F$2&amp;"-1"&amp;F$2&amp;"&gt;")</f>
        <v>&lt;/font&gt;&lt;/td&gt;&lt;td nowrap valign="top"&gt;&lt;font size="-1"&gt;</v>
      </c>
      <c r="I242" s="156" t="str">
        <f>IF('新羽地域の年表 '!F242="","","横浜開港"&amp;SUBSTITUTE('新羽地域の年表 '!F242,CHAR(10),"&lt;br&gt;")&amp;"周年")</f>
        <v>横浜開港123周年</v>
      </c>
      <c r="J242" s="75" t="str">
        <f>IF('新羽地域の年表 '!$F242="","","&lt;br&gt;")</f>
        <v>&lt;br&gt;</v>
      </c>
      <c r="K242" s="156" t="str">
        <f>IF('新羽地域の年表 '!G242="","","横浜市政"&amp;SUBSTITUTE('新羽地域の年表 '!G242,CHAR(10),"&lt;br&gt;")&amp;"周年")</f>
        <v>横浜市政93周年</v>
      </c>
      <c r="L242" s="75" t="str">
        <f>IF('新羽地域の年表 '!$G242="","","&lt;br&gt;")</f>
        <v>&lt;br&gt;</v>
      </c>
      <c r="M242" s="156" t="str">
        <f>IF('新羽地域の年表 '!H242="","","港北区制・新羽町設置"&amp;SUBSTITUTE('新羽地域の年表 '!H242,CHAR(10),"&lt;br&gt;")&amp;"周年")</f>
        <v>港北区制・新羽町設置43周年</v>
      </c>
      <c r="N242" s="75" t="str">
        <f>IF('新羽地域の年表 '!$H242="","","&lt;br&gt;")</f>
        <v>&lt;br&gt;</v>
      </c>
      <c r="O242" s="156" t="str">
        <f>IF('新羽地域の年表 '!I242="","","新羽町連合町内会（"&amp;SUBSTITUTE('新羽地域の年表 '!I242,CHAR(10),"&lt;br&gt;")&amp;"周年）&lt;br&gt;　連合町内会長："&amp;SUBSTITUTE('新羽地域の年表 '!J242,CHAR(10),"&lt;br&gt;"))</f>
        <v>新羽町連合町内会（9周年）&lt;br&gt;　連合町内会長：長澤　茂</v>
      </c>
      <c r="P242" s="75" t="str">
        <f>IF('新羽地域の年表 '!$J242="","","&lt;br&gt;")</f>
        <v>&lt;br&gt;</v>
      </c>
      <c r="Q242" s="156" t="str">
        <f>IF('新羽地域の年表 '!K242="","","第"&amp;SUBSTITUTE('新羽地域の年表 '!K242,CHAR(10),"&lt;br&gt;")&amp;"回新羽地区健民祭&lt;br&gt;　実行委員長:"&amp;SUBSTITUTE('新羽地域の年表 '!L242,CHAR(10),"&lt;br&gt;"))</f>
        <v>第9回新羽地区健民祭&lt;br&gt;　実行委員長:和田国紘</v>
      </c>
      <c r="R242" s="75" t="str">
        <f>IF('新羽地域の年表 '!$L242="","","&lt;br&gt;　優勝：")</f>
        <v>&lt;br&gt;　優勝：</v>
      </c>
      <c r="S242" s="156" t="str">
        <f>SUBSTITUTE('新羽地域の年表 '!M242,CHAR(10),"&lt;br&gt;")</f>
        <v>紅白対抗</v>
      </c>
      <c r="T242" s="75" t="str">
        <f>IF('新羽地域の年表 '!$M242="","","&lt;br&gt;")</f>
        <v>&lt;br&gt;</v>
      </c>
      <c r="U242" s="156" t="str">
        <f>IF('新羽地域の年表 '!N242="","","第"&amp;SUBSTITUTE('新羽地域の年表 '!N242,CHAR(10),"&lt;br&gt;")&amp;"回新羽サマーフェスティバル&lt;br&gt;　実行委員長："&amp;SUBSTITUTE('新羽地域の年表 '!O242,CHAR(10),"&lt;br&gt;"))</f>
        <v/>
      </c>
      <c r="V242" s="75" t="str">
        <f>IF('新羽地域の年表 '!$O242="","","&lt;br&gt;")</f>
        <v/>
      </c>
      <c r="W242" s="156" t="str">
        <f>IF('新羽地域の年表 '!P242="","",SUBSTITUTE('新羽地域の年表 '!P242,CHAR(10),"&lt;br&gt;"))</f>
        <v/>
      </c>
      <c r="X242" s="75" t="str">
        <f>IF('新羽地域の年表 '!$A242="","","&lt;/font&gt;&lt;/td&gt;&lt;/tr&gt;")</f>
        <v>&lt;/font&gt;&lt;/td&gt;&lt;/tr&gt;</v>
      </c>
      <c r="Y242" s="156"/>
      <c r="AA242" s="158"/>
      <c r="AB242" s="75" t="str">
        <f t="shared" si="5"/>
        <v>&lt;tr&gt;&lt;td valign="top"&gt;1982年&lt;br&gt;&lt;font size="-1"&gt;昭和57年&lt;/font&gt;&lt;/td&gt;&lt;td valign="top"&gt;&lt;font size="-1"&gt;3月31日、土地改良事業に伴い、新羽町と緑区大熊町との境界を変更&lt;br&gt;横浜で「国連アジア太平洋都市会議」が開催される&lt;/font&gt;&lt;/td&gt;&lt;td nowrap valign="top"&gt;&lt;font size="-1"&gt;横浜開港123周年&lt;br&gt;横浜市政93周年&lt;br&gt;港北区制・新羽町設置43周年&lt;br&gt;新羽町連合町内会（9周年）&lt;br&gt;　連合町内会長：長澤　茂&lt;br&gt;第9回新羽地区健民祭&lt;br&gt;　実行委員長:和田国紘&lt;br&gt;　優勝：紅白対抗&lt;br&gt;&lt;/font&gt;&lt;/td&gt;&lt;/tr&gt;</v>
      </c>
    </row>
    <row r="243" spans="2:28" ht="40.5">
      <c r="B243" s="157"/>
      <c r="D243" s="75" t="str">
        <f>IF('新羽地域の年表 '!$A243="","","&lt;tr&gt;&lt;td valign="&amp;D$2&amp;"top"&amp;D$2&amp;"&gt;")</f>
        <v>&lt;tr&gt;&lt;td valign="top"&gt;</v>
      </c>
      <c r="E243" s="159" t="str">
        <f>IF('新羽地域の年表 '!A243="","",'新羽地域の年表 '!A243&amp;"年&lt;br&gt;&lt;font size="&amp;E$2&amp;"-1"&amp;E$2&amp;"&gt;"&amp;('新羽地域の年表 '!B243&amp;'新羽地域の年表 '!C243&amp;'新羽地域の年表 '!D243))</f>
        <v>1983年&lt;br&gt;&lt;font size="-1"&gt;昭和58年</v>
      </c>
      <c r="F243" s="75" t="str">
        <f>IF('新羽地域の年表 '!$A243="","","&lt;/font&gt;&lt;/td&gt;&lt;td valign="&amp;F$2&amp;"top"&amp;F$2&amp;"&gt;&lt;font size="&amp;F$2&amp;"-1"&amp;F$2&amp;"&gt;")</f>
        <v>&lt;/font&gt;&lt;/td&gt;&lt;td valign="top"&gt;&lt;font size="-1"&gt;</v>
      </c>
      <c r="G243" s="156" t="str">
        <f>SUBSTITUTE('新羽地域の年表 '!E243,CHAR(10),"&lt;br&gt;")</f>
        <v>「みなとみらい21事業」に着手&lt;br&gt;学校開放事業において校庭の夜間開放が始まる。（１校）&lt;br&gt;小机小学校、開校</v>
      </c>
      <c r="H243" s="75" t="str">
        <f>IF('新羽地域の年表 '!$A243="","","&lt;/font&gt;&lt;/td&gt;&lt;td nowrap valign="&amp;H$2&amp;"top"&amp;H$2&amp;"&gt;&lt;font size="&amp;F$2&amp;"-1"&amp;F$2&amp;"&gt;")</f>
        <v>&lt;/font&gt;&lt;/td&gt;&lt;td nowrap valign="top"&gt;&lt;font size="-1"&gt;</v>
      </c>
      <c r="I243" s="156" t="str">
        <f>IF('新羽地域の年表 '!F243="","","横浜開港"&amp;SUBSTITUTE('新羽地域の年表 '!F243,CHAR(10),"&lt;br&gt;")&amp;"周年")</f>
        <v>横浜開港124周年</v>
      </c>
      <c r="J243" s="75" t="str">
        <f>IF('新羽地域の年表 '!$F243="","","&lt;br&gt;")</f>
        <v>&lt;br&gt;</v>
      </c>
      <c r="K243" s="156" t="str">
        <f>IF('新羽地域の年表 '!G243="","","横浜市政"&amp;SUBSTITUTE('新羽地域の年表 '!G243,CHAR(10),"&lt;br&gt;")&amp;"周年")</f>
        <v>横浜市政94周年</v>
      </c>
      <c r="L243" s="75" t="str">
        <f>IF('新羽地域の年表 '!$G243="","","&lt;br&gt;")</f>
        <v>&lt;br&gt;</v>
      </c>
      <c r="M243" s="156" t="str">
        <f>IF('新羽地域の年表 '!H243="","","港北区制・新羽町設置"&amp;SUBSTITUTE('新羽地域の年表 '!H243,CHAR(10),"&lt;br&gt;")&amp;"周年")</f>
        <v>港北区制・新羽町設置44周年</v>
      </c>
      <c r="N243" s="75" t="str">
        <f>IF('新羽地域の年表 '!$H243="","","&lt;br&gt;")</f>
        <v>&lt;br&gt;</v>
      </c>
      <c r="O243" s="156" t="str">
        <f>IF('新羽地域の年表 '!I243="","","新羽町連合町内会（"&amp;SUBSTITUTE('新羽地域の年表 '!I243,CHAR(10),"&lt;br&gt;")&amp;"周年）&lt;br&gt;　連合町内会長："&amp;SUBSTITUTE('新羽地域の年表 '!J243,CHAR(10),"&lt;br&gt;"))</f>
        <v>新羽町連合町内会（10周年）&lt;br&gt;　連合町内会長：長澤　茂</v>
      </c>
      <c r="P243" s="75" t="str">
        <f>IF('新羽地域の年表 '!$J243="","","&lt;br&gt;")</f>
        <v>&lt;br&gt;</v>
      </c>
      <c r="Q243" s="156" t="str">
        <f>IF('新羽地域の年表 '!K243="","","第"&amp;SUBSTITUTE('新羽地域の年表 '!K243,CHAR(10),"&lt;br&gt;")&amp;"回新羽地区健民祭&lt;br&gt;　実行委員長:"&amp;SUBSTITUTE('新羽地域の年表 '!L243,CHAR(10),"&lt;br&gt;"))</f>
        <v>第10回新羽地区健民祭&lt;br&gt;　実行委員長:和田国紘</v>
      </c>
      <c r="R243" s="75" t="str">
        <f>IF('新羽地域の年表 '!$L243="","","&lt;br&gt;　優勝：")</f>
        <v>&lt;br&gt;　優勝：</v>
      </c>
      <c r="S243" s="156" t="str">
        <f>SUBSTITUTE('新羽地域の年表 '!M243,CHAR(10),"&lt;br&gt;")</f>
        <v>紅白対抗</v>
      </c>
      <c r="T243" s="75" t="str">
        <f>IF('新羽地域の年表 '!$M243="","","&lt;br&gt;")</f>
        <v>&lt;br&gt;</v>
      </c>
      <c r="U243" s="156" t="str">
        <f>IF('新羽地域の年表 '!N243="","","第"&amp;SUBSTITUTE('新羽地域の年表 '!N243,CHAR(10),"&lt;br&gt;")&amp;"回新羽サマーフェスティバル&lt;br&gt;　実行委員長："&amp;SUBSTITUTE('新羽地域の年表 '!O243,CHAR(10),"&lt;br&gt;"))</f>
        <v/>
      </c>
      <c r="V243" s="75" t="str">
        <f>IF('新羽地域の年表 '!$O243="","","&lt;br&gt;")</f>
        <v/>
      </c>
      <c r="W243" s="156" t="str">
        <f>IF('新羽地域の年表 '!P243="","",SUBSTITUTE('新羽地域の年表 '!P243,CHAR(10),"&lt;br&gt;"))</f>
        <v/>
      </c>
      <c r="X243" s="75" t="str">
        <f>IF('新羽地域の年表 '!$A243="","","&lt;/font&gt;&lt;/td&gt;&lt;/tr&gt;")</f>
        <v>&lt;/font&gt;&lt;/td&gt;&lt;/tr&gt;</v>
      </c>
      <c r="Y243" s="156"/>
      <c r="AA243" s="158"/>
      <c r="AB243" s="75" t="str">
        <f t="shared" si="5"/>
        <v>&lt;tr&gt;&lt;td valign="top"&gt;1983年&lt;br&gt;&lt;font size="-1"&gt;昭和58年&lt;/font&gt;&lt;/td&gt;&lt;td valign="top"&gt;&lt;font size="-1"&gt;「みなとみらい21事業」に着手&lt;br&gt;学校開放事業において校庭の夜間開放が始まる。（１校）&lt;br&gt;小机小学校、開校&lt;/font&gt;&lt;/td&gt;&lt;td nowrap valign="top"&gt;&lt;font size="-1"&gt;横浜開港124周年&lt;br&gt;横浜市政94周年&lt;br&gt;港北区制・新羽町設置44周年&lt;br&gt;新羽町連合町内会（10周年）&lt;br&gt;　連合町内会長：長澤　茂&lt;br&gt;第10回新羽地区健民祭&lt;br&gt;　実行委員長:和田国紘&lt;br&gt;　優勝：紅白対抗&lt;br&gt;&lt;/font&gt;&lt;/td&gt;&lt;/tr&gt;</v>
      </c>
    </row>
    <row r="244" spans="2:28" ht="148.5">
      <c r="B244" s="157"/>
      <c r="D244" s="75" t="str">
        <f>IF('新羽地域の年表 '!$A244="","","&lt;tr&gt;&lt;td valign="&amp;D$2&amp;"top"&amp;D$2&amp;"&gt;")</f>
        <v>&lt;tr&gt;&lt;td valign="top"&gt;</v>
      </c>
      <c r="E244" s="159" t="str">
        <f>IF('新羽地域の年表 '!A244="","",'新羽地域の年表 '!A244&amp;"年&lt;br&gt;&lt;font size="&amp;E$2&amp;"-1"&amp;E$2&amp;"&gt;"&amp;('新羽地域の年表 '!B244&amp;'新羽地域の年表 '!C244&amp;'新羽地域の年表 '!D244))</f>
        <v>1984年&lt;br&gt;&lt;font size="-1"&gt;昭和59年</v>
      </c>
      <c r="F244" s="75" t="str">
        <f>IF('新羽地域の年表 '!$A244="","","&lt;/font&gt;&lt;/td&gt;&lt;td valign="&amp;F$2&amp;"top"&amp;F$2&amp;"&gt;&lt;font size="&amp;F$2&amp;"-1"&amp;F$2&amp;"&gt;")</f>
        <v>&lt;/font&gt;&lt;/td&gt;&lt;td valign="top"&gt;&lt;font size="-1"&gt;</v>
      </c>
      <c r="G244" s="156" t="str">
        <f>SUBSTITUTE('新羽地域の年表 '!E244,CHAR(10),"&lt;br&gt;")</f>
        <v>新羽小学校に相撲土俵完成。なかよじ像完成。&lt;br&gt;地域健康づくり生涯スポーツ推進モデル事業&lt;br&gt;１区１地区で、体育指導委員が中心となって中高年、家族を主体として、NEWスポーツ教室、大会など企画（地域ぐるみの健康増進、学校開放事業）&lt;br&gt;学校開放事業の地域住民への開放など地域スポーツの振興のために積極的に活用されるようになる。&lt;br&gt;金沢シーサイドライン建設に着手&lt;br&gt;第１回鶴見川花火大会&lt;br&gt;大倉山記念館開館、大倉山公園一部開園&lt;br&gt;学校開放事業において武道場の開放が始まる。（１７中学校）</v>
      </c>
      <c r="H244" s="75" t="str">
        <f>IF('新羽地域の年表 '!$A244="","","&lt;/font&gt;&lt;/td&gt;&lt;td nowrap valign="&amp;H$2&amp;"top"&amp;H$2&amp;"&gt;&lt;font size="&amp;F$2&amp;"-1"&amp;F$2&amp;"&gt;")</f>
        <v>&lt;/font&gt;&lt;/td&gt;&lt;td nowrap valign="top"&gt;&lt;font size="-1"&gt;</v>
      </c>
      <c r="I244" s="156" t="str">
        <f>IF('新羽地域の年表 '!F244="","","横浜開港"&amp;SUBSTITUTE('新羽地域の年表 '!F244,CHAR(10),"&lt;br&gt;")&amp;"周年")</f>
        <v>横浜開港125周年</v>
      </c>
      <c r="J244" s="75" t="str">
        <f>IF('新羽地域の年表 '!$F244="","","&lt;br&gt;")</f>
        <v>&lt;br&gt;</v>
      </c>
      <c r="K244" s="156" t="str">
        <f>IF('新羽地域の年表 '!G244="","","横浜市政"&amp;SUBSTITUTE('新羽地域の年表 '!G244,CHAR(10),"&lt;br&gt;")&amp;"周年")</f>
        <v>横浜市政95周年</v>
      </c>
      <c r="L244" s="75" t="str">
        <f>IF('新羽地域の年表 '!$G244="","","&lt;br&gt;")</f>
        <v>&lt;br&gt;</v>
      </c>
      <c r="M244" s="156" t="str">
        <f>IF('新羽地域の年表 '!H244="","","港北区制・新羽町設置"&amp;SUBSTITUTE('新羽地域の年表 '!H244,CHAR(10),"&lt;br&gt;")&amp;"周年")</f>
        <v>港北区制・新羽町設置45周年</v>
      </c>
      <c r="N244" s="75" t="str">
        <f>IF('新羽地域の年表 '!$H244="","","&lt;br&gt;")</f>
        <v>&lt;br&gt;</v>
      </c>
      <c r="O244" s="156" t="str">
        <f>IF('新羽地域の年表 '!I244="","","新羽町連合町内会（"&amp;SUBSTITUTE('新羽地域の年表 '!I244,CHAR(10),"&lt;br&gt;")&amp;"周年）&lt;br&gt;　連合町内会長："&amp;SUBSTITUTE('新羽地域の年表 '!J244,CHAR(10),"&lt;br&gt;"))</f>
        <v>新羽町連合町内会（11周年）&lt;br&gt;　連合町内会長：長澤　茂</v>
      </c>
      <c r="P244" s="75" t="str">
        <f>IF('新羽地域の年表 '!$J244="","","&lt;br&gt;")</f>
        <v>&lt;br&gt;</v>
      </c>
      <c r="Q244" s="156" t="str">
        <f>IF('新羽地域の年表 '!K244="","","第"&amp;SUBSTITUTE('新羽地域の年表 '!K244,CHAR(10),"&lt;br&gt;")&amp;"回新羽地区健民祭&lt;br&gt;　実行委員長:"&amp;SUBSTITUTE('新羽地域の年表 '!L244,CHAR(10),"&lt;br&gt;"))</f>
        <v>第11回新羽地区健民祭&lt;br&gt;　実行委員長:和田国紘</v>
      </c>
      <c r="R244" s="75" t="str">
        <f>IF('新羽地域の年表 '!$L244="","","&lt;br&gt;　優勝：")</f>
        <v>&lt;br&gt;　優勝：</v>
      </c>
      <c r="S244" s="156" t="str">
        <f>SUBSTITUTE('新羽地域の年表 '!M244,CHAR(10),"&lt;br&gt;")</f>
        <v>紅白対抗</v>
      </c>
      <c r="T244" s="75" t="str">
        <f>IF('新羽地域の年表 '!$M244="","","&lt;br&gt;")</f>
        <v>&lt;br&gt;</v>
      </c>
      <c r="U244" s="156" t="str">
        <f>IF('新羽地域の年表 '!N244="","","第"&amp;SUBSTITUTE('新羽地域の年表 '!N244,CHAR(10),"&lt;br&gt;")&amp;"回新羽サマーフェスティバル&lt;br&gt;　実行委員長："&amp;SUBSTITUTE('新羽地域の年表 '!O244,CHAR(10),"&lt;br&gt;"))</f>
        <v/>
      </c>
      <c r="V244" s="75" t="str">
        <f>IF('新羽地域の年表 '!$O244="","","&lt;br&gt;")</f>
        <v/>
      </c>
      <c r="W244" s="156" t="str">
        <f>IF('新羽地域の年表 '!P244="","",SUBSTITUTE('新羽地域の年表 '!P244,CHAR(10),"&lt;br&gt;"))</f>
        <v/>
      </c>
      <c r="X244" s="75" t="str">
        <f>IF('新羽地域の年表 '!$A244="","","&lt;/font&gt;&lt;/td&gt;&lt;/tr&gt;")</f>
        <v>&lt;/font&gt;&lt;/td&gt;&lt;/tr&gt;</v>
      </c>
      <c r="Y244" s="156"/>
      <c r="AA244" s="158"/>
      <c r="AB244" s="75" t="str">
        <f t="shared" si="5"/>
        <v>&lt;tr&gt;&lt;td valign="top"&gt;1984年&lt;br&gt;&lt;font size="-1"&gt;昭和59年&lt;/font&gt;&lt;/td&gt;&lt;td valign="top"&gt;&lt;font size="-1"&gt;新羽小学校に相撲土俵完成。なかよじ像完成。&lt;br&gt;地域健康づくり生涯スポーツ推進モデル事業&lt;br&gt;１区１地区で、体育指導委員が中心となって中高年、家族を主体として、NEWスポーツ教室、大会など企画（地域ぐるみの健康増進、学校開放事業）&lt;br&gt;学校開放事業の地域住民への開放など地域スポーツの振興のために積極的に活用されるようになる。&lt;br&gt;金沢シーサイドライン建設に着手&lt;br&gt;第１回鶴見川花火大会&lt;br&gt;大倉山記念館開館、大倉山公園一部開園&lt;br&gt;学校開放事業において武道場の開放が始まる。（１７中学校）&lt;/font&gt;&lt;/td&gt;&lt;td nowrap valign="top"&gt;&lt;font size="-1"&gt;横浜開港125周年&lt;br&gt;横浜市政95周年&lt;br&gt;港北区制・新羽町設置45周年&lt;br&gt;新羽町連合町内会（11周年）&lt;br&gt;　連合町内会長：長澤　茂&lt;br&gt;第11回新羽地区健民祭&lt;br&gt;　実行委員長:和田国紘&lt;br&gt;　優勝：紅白対抗&lt;br&gt;&lt;/font&gt;&lt;/td&gt;&lt;/tr&gt;</v>
      </c>
    </row>
    <row r="245" spans="2:28" ht="121.5">
      <c r="B245" s="157"/>
      <c r="D245" s="75" t="str">
        <f>IF('新羽地域の年表 '!$A245="","","&lt;tr&gt;&lt;td valign="&amp;D$2&amp;"top"&amp;D$2&amp;"&gt;")</f>
        <v>&lt;tr&gt;&lt;td valign="top"&gt;</v>
      </c>
      <c r="E245" s="159" t="str">
        <f>IF('新羽地域の年表 '!A245="","",'新羽地域の年表 '!A245&amp;"年&lt;br&gt;&lt;font size="&amp;E$2&amp;"-1"&amp;E$2&amp;"&gt;"&amp;('新羽地域の年表 '!B245&amp;'新羽地域の年表 '!C245&amp;'新羽地域の年表 '!D245))</f>
        <v>1985年&lt;br&gt;&lt;font size="-1"&gt;昭和60年</v>
      </c>
      <c r="F245" s="75" t="str">
        <f>IF('新羽地域の年表 '!$A245="","","&lt;/font&gt;&lt;/td&gt;&lt;td valign="&amp;F$2&amp;"top"&amp;F$2&amp;"&gt;&lt;font size="&amp;F$2&amp;"-1"&amp;F$2&amp;"&gt;")</f>
        <v>&lt;/font&gt;&lt;/td&gt;&lt;td valign="top"&gt;&lt;font size="-1"&gt;</v>
      </c>
      <c r="G245" s="156" t="str">
        <f>SUBSTITUTE('新羽地域の年表 '!E245,CHAR(10),"&lt;br&gt;")</f>
        <v>3月14日 地下鉄開業（横浜～新横浜間、上永谷～舞岡間） &lt;br&gt;横浜市子供会連絡協議会３０周年記念式典於西公会堂（12/1）&lt;br&gt;新羽丘陵公園検討会発足&lt;br&gt;横浜市の人口が300万人を超える&lt;br&gt;帆船「日本丸」が公開される&lt;br&gt;港北スポーツセンター開館&lt;br&gt;第１回港北駅伝大会&lt;br&gt;大倉山　市内初の緑地保全地区に指定される&lt;br&gt;学校開放事業において校庭・体育館開放が全校で 200 日開放となる。&lt;br&gt; （小 318 校、中 134 校、その他２校 計 454 校）</v>
      </c>
      <c r="H245" s="75" t="str">
        <f>IF('新羽地域の年表 '!$A245="","","&lt;/font&gt;&lt;/td&gt;&lt;td nowrap valign="&amp;H$2&amp;"top"&amp;H$2&amp;"&gt;&lt;font size="&amp;F$2&amp;"-1"&amp;F$2&amp;"&gt;")</f>
        <v>&lt;/font&gt;&lt;/td&gt;&lt;td nowrap valign="top"&gt;&lt;font size="-1"&gt;</v>
      </c>
      <c r="I245" s="156" t="str">
        <f>IF('新羽地域の年表 '!F245="","","横浜開港"&amp;SUBSTITUTE('新羽地域の年表 '!F245,CHAR(10),"&lt;br&gt;")&amp;"周年")</f>
        <v>横浜開港126周年</v>
      </c>
      <c r="J245" s="75" t="str">
        <f>IF('新羽地域の年表 '!$F245="","","&lt;br&gt;")</f>
        <v>&lt;br&gt;</v>
      </c>
      <c r="K245" s="156" t="str">
        <f>IF('新羽地域の年表 '!G245="","","横浜市政"&amp;SUBSTITUTE('新羽地域の年表 '!G245,CHAR(10),"&lt;br&gt;")&amp;"周年")</f>
        <v>横浜市政96周年</v>
      </c>
      <c r="L245" s="75" t="str">
        <f>IF('新羽地域の年表 '!$G245="","","&lt;br&gt;")</f>
        <v>&lt;br&gt;</v>
      </c>
      <c r="M245" s="156" t="str">
        <f>IF('新羽地域の年表 '!H245="","","港北区制・新羽町設置"&amp;SUBSTITUTE('新羽地域の年表 '!H245,CHAR(10),"&lt;br&gt;")&amp;"周年")</f>
        <v>港北区制・新羽町設置46周年</v>
      </c>
      <c r="N245" s="75" t="str">
        <f>IF('新羽地域の年表 '!$H245="","","&lt;br&gt;")</f>
        <v>&lt;br&gt;</v>
      </c>
      <c r="O245" s="156" t="str">
        <f>IF('新羽地域の年表 '!I245="","","新羽町連合町内会（"&amp;SUBSTITUTE('新羽地域の年表 '!I245,CHAR(10),"&lt;br&gt;")&amp;"周年）&lt;br&gt;　連合町内会長："&amp;SUBSTITUTE('新羽地域の年表 '!J245,CHAR(10),"&lt;br&gt;"))</f>
        <v>新羽町連合町内会（12周年）&lt;br&gt;　連合町内会長：長澤　茂</v>
      </c>
      <c r="P245" s="75" t="str">
        <f>IF('新羽地域の年表 '!$J245="","","&lt;br&gt;")</f>
        <v>&lt;br&gt;</v>
      </c>
      <c r="Q245" s="156" t="str">
        <f>IF('新羽地域の年表 '!K245="","","第"&amp;SUBSTITUTE('新羽地域の年表 '!K245,CHAR(10),"&lt;br&gt;")&amp;"回新羽地区健民祭&lt;br&gt;　実行委員長:"&amp;SUBSTITUTE('新羽地域の年表 '!L245,CHAR(10),"&lt;br&gt;"))</f>
        <v>第12回新羽地区健民祭&lt;br&gt;　実行委員長:和田国紘</v>
      </c>
      <c r="R245" s="75" t="str">
        <f>IF('新羽地域の年表 '!$L245="","","&lt;br&gt;　優勝：")</f>
        <v>&lt;br&gt;　優勝：</v>
      </c>
      <c r="S245" s="156" t="str">
        <f>SUBSTITUTE('新羽地域の年表 '!M245,CHAR(10),"&lt;br&gt;")</f>
        <v>中之久保</v>
      </c>
      <c r="T245" s="75" t="str">
        <f>IF('新羽地域の年表 '!$M245="","","&lt;br&gt;")</f>
        <v>&lt;br&gt;</v>
      </c>
      <c r="U245" s="156" t="str">
        <f>IF('新羽地域の年表 '!N245="","","第"&amp;SUBSTITUTE('新羽地域の年表 '!N245,CHAR(10),"&lt;br&gt;")&amp;"回新羽サマーフェスティバル&lt;br&gt;　実行委員長："&amp;SUBSTITUTE('新羽地域の年表 '!O245,CHAR(10),"&lt;br&gt;"))</f>
        <v/>
      </c>
      <c r="V245" s="75" t="str">
        <f>IF('新羽地域の年表 '!$O245="","","&lt;br&gt;")</f>
        <v/>
      </c>
      <c r="W245" s="156" t="str">
        <f>IF('新羽地域の年表 '!P245="","",SUBSTITUTE('新羽地域の年表 '!P245,CHAR(10),"&lt;br&gt;"))</f>
        <v/>
      </c>
      <c r="X245" s="75" t="str">
        <f>IF('新羽地域の年表 '!$A245="","","&lt;/font&gt;&lt;/td&gt;&lt;/tr&gt;")</f>
        <v>&lt;/font&gt;&lt;/td&gt;&lt;/tr&gt;</v>
      </c>
      <c r="Y245" s="156"/>
      <c r="AA245" s="158"/>
      <c r="AB245" s="75" t="str">
        <f t="shared" si="5"/>
        <v>&lt;tr&gt;&lt;td valign="top"&gt;1985年&lt;br&gt;&lt;font size="-1"&gt;昭和60年&lt;/font&gt;&lt;/td&gt;&lt;td valign="top"&gt;&lt;font size="-1"&gt;3月14日 地下鉄開業（横浜～新横浜間、上永谷～舞岡間） &lt;br&gt;横浜市子供会連絡協議会３０周年記念式典於西公会堂（12/1）&lt;br&gt;新羽丘陵公園検討会発足&lt;br&gt;横浜市の人口が300万人を超える&lt;br&gt;帆船「日本丸」が公開される&lt;br&gt;港北スポーツセンター開館&lt;br&gt;第１回港北駅伝大会&lt;br&gt;大倉山　市内初の緑地保全地区に指定される&lt;br&gt;学校開放事業において校庭・体育館開放が全校で 200 日開放となる。&lt;br&gt; （小 318 校、中 134 校、その他２校 計 454 校）&lt;/font&gt;&lt;/td&gt;&lt;td nowrap valign="top"&gt;&lt;font size="-1"&gt;横浜開港126周年&lt;br&gt;横浜市政96周年&lt;br&gt;港北区制・新羽町設置46周年&lt;br&gt;新羽町連合町内会（12周年）&lt;br&gt;　連合町内会長：長澤　茂&lt;br&gt;第12回新羽地区健民祭&lt;br&gt;　実行委員長:和田国紘&lt;br&gt;　優勝：中之久保&lt;br&gt;&lt;/font&gt;&lt;/td&gt;&lt;/tr&gt;</v>
      </c>
    </row>
    <row r="246" spans="2:28" ht="67.5">
      <c r="B246" s="157"/>
      <c r="D246" s="75" t="str">
        <f>IF('新羽地域の年表 '!$A246="","","&lt;tr&gt;&lt;td valign="&amp;D$2&amp;"top"&amp;D$2&amp;"&gt;")</f>
        <v>&lt;tr&gt;&lt;td valign="top"&gt;</v>
      </c>
      <c r="E246" s="159" t="str">
        <f>IF('新羽地域の年表 '!A246="","",'新羽地域の年表 '!A246&amp;"年&lt;br&gt;&lt;font size="&amp;E$2&amp;"-1"&amp;E$2&amp;"&gt;"&amp;('新羽地域の年表 '!B246&amp;'新羽地域の年表 '!C246&amp;'新羽地域の年表 '!D246))</f>
        <v>1986年&lt;br&gt;&lt;font size="-1"&gt;昭和61年</v>
      </c>
      <c r="F246" s="75" t="str">
        <f>IF('新羽地域の年表 '!$A246="","","&lt;/font&gt;&lt;/td&gt;&lt;td valign="&amp;F$2&amp;"top"&amp;F$2&amp;"&gt;&lt;font size="&amp;F$2&amp;"-1"&amp;F$2&amp;"&gt;")</f>
        <v>&lt;/font&gt;&lt;/td&gt;&lt;td valign="top"&gt;&lt;font size="-1"&gt;</v>
      </c>
      <c r="G246" s="156" t="str">
        <f>SUBSTITUTE('新羽地域の年表 '!E246,CHAR(10),"&lt;br&gt;")</f>
        <v>11月　戸塚区が、戸塚、栄、泉の3区に再編成され、同日よりそれぞれの名称を冠称とした消防団が誕生し、19消防団7,824人となる。 &lt;br&gt;区に早期に公園を作りたい要望を提出。テーマは「緑豊かな土地を残して文教都市へ」&lt;br&gt;『港北区史』発刊</v>
      </c>
      <c r="H246" s="75" t="str">
        <f>IF('新羽地域の年表 '!$A246="","","&lt;/font&gt;&lt;/td&gt;&lt;td nowrap valign="&amp;H$2&amp;"top"&amp;H$2&amp;"&gt;&lt;font size="&amp;F$2&amp;"-1"&amp;F$2&amp;"&gt;")</f>
        <v>&lt;/font&gt;&lt;/td&gt;&lt;td nowrap valign="top"&gt;&lt;font size="-1"&gt;</v>
      </c>
      <c r="I246" s="156" t="str">
        <f>IF('新羽地域の年表 '!F246="","","横浜開港"&amp;SUBSTITUTE('新羽地域の年表 '!F246,CHAR(10),"&lt;br&gt;")&amp;"周年")</f>
        <v>横浜開港127周年</v>
      </c>
      <c r="J246" s="75" t="str">
        <f>IF('新羽地域の年表 '!$F246="","","&lt;br&gt;")</f>
        <v>&lt;br&gt;</v>
      </c>
      <c r="K246" s="156" t="str">
        <f>IF('新羽地域の年表 '!G246="","","横浜市政"&amp;SUBSTITUTE('新羽地域の年表 '!G246,CHAR(10),"&lt;br&gt;")&amp;"周年")</f>
        <v>横浜市政97周年</v>
      </c>
      <c r="L246" s="75" t="str">
        <f>IF('新羽地域の年表 '!$G246="","","&lt;br&gt;")</f>
        <v>&lt;br&gt;</v>
      </c>
      <c r="M246" s="156" t="str">
        <f>IF('新羽地域の年表 '!H246="","","港北区制・新羽町設置"&amp;SUBSTITUTE('新羽地域の年表 '!H246,CHAR(10),"&lt;br&gt;")&amp;"周年")</f>
        <v>港北区制・新羽町設置47周年</v>
      </c>
      <c r="N246" s="75" t="str">
        <f>IF('新羽地域の年表 '!$H246="","","&lt;br&gt;")</f>
        <v>&lt;br&gt;</v>
      </c>
      <c r="O246" s="156" t="str">
        <f>IF('新羽地域の年表 '!I246="","","新羽町連合町内会（"&amp;SUBSTITUTE('新羽地域の年表 '!I246,CHAR(10),"&lt;br&gt;")&amp;"周年）&lt;br&gt;　連合町内会長："&amp;SUBSTITUTE('新羽地域の年表 '!J246,CHAR(10),"&lt;br&gt;"))</f>
        <v>新羽町連合町内会（13周年）&lt;br&gt;　連合町内会長：長澤　茂</v>
      </c>
      <c r="P246" s="75" t="str">
        <f>IF('新羽地域の年表 '!$J246="","","&lt;br&gt;")</f>
        <v>&lt;br&gt;</v>
      </c>
      <c r="Q246" s="156" t="str">
        <f>IF('新羽地域の年表 '!K246="","","第"&amp;SUBSTITUTE('新羽地域の年表 '!K246,CHAR(10),"&lt;br&gt;")&amp;"回新羽地区健民祭&lt;br&gt;　実行委員長:"&amp;SUBSTITUTE('新羽地域の年表 '!L246,CHAR(10),"&lt;br&gt;"))</f>
        <v>第13回新羽地区健民祭&lt;br&gt;　実行委員長:和田国紘</v>
      </c>
      <c r="R246" s="75" t="str">
        <f>IF('新羽地域の年表 '!$L246="","","&lt;br&gt;　優勝：")</f>
        <v>&lt;br&gt;　優勝：</v>
      </c>
      <c r="S246" s="156" t="str">
        <f>SUBSTITUTE('新羽地域の年表 '!M246,CHAR(10),"&lt;br&gt;")</f>
        <v>中之久保&lt;br&gt;北新羽</v>
      </c>
      <c r="T246" s="75" t="str">
        <f>IF('新羽地域の年表 '!$M246="","","&lt;br&gt;")</f>
        <v>&lt;br&gt;</v>
      </c>
      <c r="U246" s="156" t="str">
        <f>IF('新羽地域の年表 '!N246="","","第"&amp;SUBSTITUTE('新羽地域の年表 '!N246,CHAR(10),"&lt;br&gt;")&amp;"回新羽サマーフェスティバル&lt;br&gt;　実行委員長："&amp;SUBSTITUTE('新羽地域の年表 '!O246,CHAR(10),"&lt;br&gt;"))</f>
        <v/>
      </c>
      <c r="V246" s="75" t="str">
        <f>IF('新羽地域の年表 '!$O246="","","&lt;br&gt;")</f>
        <v/>
      </c>
      <c r="W246" s="156" t="str">
        <f>IF('新羽地域の年表 '!P246="","",SUBSTITUTE('新羽地域の年表 '!P246,CHAR(10),"&lt;br&gt;"))</f>
        <v/>
      </c>
      <c r="X246" s="75" t="str">
        <f>IF('新羽地域の年表 '!$A246="","","&lt;/font&gt;&lt;/td&gt;&lt;/tr&gt;")</f>
        <v>&lt;/font&gt;&lt;/td&gt;&lt;/tr&gt;</v>
      </c>
      <c r="Y246" s="156"/>
      <c r="AA246" s="158"/>
      <c r="AB246" s="75" t="str">
        <f t="shared" si="5"/>
        <v>&lt;tr&gt;&lt;td valign="top"&gt;1986年&lt;br&gt;&lt;font size="-1"&gt;昭和61年&lt;/font&gt;&lt;/td&gt;&lt;td valign="top"&gt;&lt;font size="-1"&gt;11月　戸塚区が、戸塚、栄、泉の3区に再編成され、同日よりそれぞれの名称を冠称とした消防団が誕生し、19消防団7,824人となる。 &lt;br&gt;区に早期に公園を作りたい要望を提出。テーマは「緑豊かな土地を残して文教都市へ」&lt;br&gt;『港北区史』発刊&lt;/font&gt;&lt;/td&gt;&lt;td nowrap valign="top"&gt;&lt;font size="-1"&gt;横浜開港127周年&lt;br&gt;横浜市政97周年&lt;br&gt;港北区制・新羽町設置47周年&lt;br&gt;新羽町連合町内会（13周年）&lt;br&gt;　連合町内会長：長澤　茂&lt;br&gt;第13回新羽地区健民祭&lt;br&gt;　実行委員長:和田国紘&lt;br&gt;　優勝：中之久保&lt;br&gt;北新羽&lt;br&gt;&lt;/font&gt;&lt;/td&gt;&lt;/tr&gt;</v>
      </c>
    </row>
    <row r="247" spans="2:28" ht="202.5">
      <c r="B247" s="157"/>
      <c r="D247" s="75" t="str">
        <f>IF('新羽地域の年表 '!$A247="","","&lt;tr&gt;&lt;td valign="&amp;D$2&amp;"top"&amp;D$2&amp;"&gt;")</f>
        <v>&lt;tr&gt;&lt;td valign="top"&gt;</v>
      </c>
      <c r="E247" s="159" t="str">
        <f>IF('新羽地域の年表 '!A247="","",'新羽地域の年表 '!A247&amp;"年&lt;br&gt;&lt;font size="&amp;E$2&amp;"-1"&amp;E$2&amp;"&gt;"&amp;('新羽地域の年表 '!B247&amp;'新羽地域の年表 '!C247&amp;'新羽地域の年表 '!D247))</f>
        <v>1987年&lt;br&gt;&lt;font size="-1"&gt;昭和62年</v>
      </c>
      <c r="F247" s="75" t="str">
        <f>IF('新羽地域の年表 '!$A247="","","&lt;/font&gt;&lt;/td&gt;&lt;td valign="&amp;F$2&amp;"top"&amp;F$2&amp;"&gt;&lt;font size="&amp;F$2&amp;"-1"&amp;F$2&amp;"&gt;")</f>
        <v>&lt;/font&gt;&lt;/td&gt;&lt;td valign="top"&gt;&lt;font size="-1"&gt;</v>
      </c>
      <c r="G247" s="156" t="str">
        <f>SUBSTITUTE('新羽地域の年表 '!E247,CHAR(10),"&lt;br&gt;")</f>
        <v>5月6日、新羽町の一部が緑区に編入（現在の都筑区仲町台一丁目、仲町台二丁目、仲町台三丁目、仲町台五丁目の各一部）&lt;br&gt;5月24日、地下鉄開業（舞岡～戸塚間） &lt;br&gt;体育指導委員の負担増大に伴い、「横浜さわやかスポーツ」発足&lt;br&gt;シャフルボード、インディアカ、ペタング、バウンドテニス、チェックボール、ディスクゴルフの横浜さわやかスポーツ６種が誕生する&lt;br&gt;さわやかスポーツ普及委員会発足（スポーツセンターを事務局として体育指導委員、健康体力づくり指導者、日本体育協会スポーツ指導員、県スポーツリーダー、老人会スポーツ委員で組織）&lt;br&gt;港北ニュータウンスポーツ広場で、さわやかスポーツフェスティバル開催。細郷市長、子どもから高齢者まで２０００人の区民が参加し、新しいスポーツの普及活動が始まる。&lt;br&gt;横浜市総合リハビリテーションセンター開設</v>
      </c>
      <c r="H247" s="75" t="str">
        <f>IF('新羽地域の年表 '!$A247="","","&lt;/font&gt;&lt;/td&gt;&lt;td nowrap valign="&amp;H$2&amp;"top"&amp;H$2&amp;"&gt;&lt;font size="&amp;F$2&amp;"-1"&amp;F$2&amp;"&gt;")</f>
        <v>&lt;/font&gt;&lt;/td&gt;&lt;td nowrap valign="top"&gt;&lt;font size="-1"&gt;</v>
      </c>
      <c r="I247" s="156" t="str">
        <f>IF('新羽地域の年表 '!F247="","","横浜開港"&amp;SUBSTITUTE('新羽地域の年表 '!F247,CHAR(10),"&lt;br&gt;")&amp;"周年")</f>
        <v>横浜開港128周年</v>
      </c>
      <c r="J247" s="75" t="str">
        <f>IF('新羽地域の年表 '!$F247="","","&lt;br&gt;")</f>
        <v>&lt;br&gt;</v>
      </c>
      <c r="K247" s="156" t="str">
        <f>IF('新羽地域の年表 '!G247="","","横浜市政"&amp;SUBSTITUTE('新羽地域の年表 '!G247,CHAR(10),"&lt;br&gt;")&amp;"周年")</f>
        <v>横浜市政98周年</v>
      </c>
      <c r="L247" s="75" t="str">
        <f>IF('新羽地域の年表 '!$G247="","","&lt;br&gt;")</f>
        <v>&lt;br&gt;</v>
      </c>
      <c r="M247" s="156" t="str">
        <f>IF('新羽地域の年表 '!H247="","","港北区制・新羽町設置"&amp;SUBSTITUTE('新羽地域の年表 '!H247,CHAR(10),"&lt;br&gt;")&amp;"周年")</f>
        <v>港北区制・新羽町設置48周年</v>
      </c>
      <c r="N247" s="75" t="str">
        <f>IF('新羽地域の年表 '!$H247="","","&lt;br&gt;")</f>
        <v>&lt;br&gt;</v>
      </c>
      <c r="O247" s="156" t="str">
        <f>IF('新羽地域の年表 '!I247="","","新羽町連合町内会（"&amp;SUBSTITUTE('新羽地域の年表 '!I247,CHAR(10),"&lt;br&gt;")&amp;"周年）&lt;br&gt;　連合町内会長："&amp;SUBSTITUTE('新羽地域の年表 '!J247,CHAR(10),"&lt;br&gt;"))</f>
        <v>新羽町連合町内会（14周年）&lt;br&gt;　連合町内会長：長澤　茂</v>
      </c>
      <c r="P247" s="75" t="str">
        <f>IF('新羽地域の年表 '!$J247="","","&lt;br&gt;")</f>
        <v>&lt;br&gt;</v>
      </c>
      <c r="Q247" s="156" t="str">
        <f>IF('新羽地域の年表 '!K247="","","第"&amp;SUBSTITUTE('新羽地域の年表 '!K247,CHAR(10),"&lt;br&gt;")&amp;"回新羽地区健民祭&lt;br&gt;　実行委員長:"&amp;SUBSTITUTE('新羽地域の年表 '!L247,CHAR(10),"&lt;br&gt;"))</f>
        <v>第14回新羽地区健民祭&lt;br&gt;　実行委員長:和田国紘</v>
      </c>
      <c r="R247" s="75" t="str">
        <f>IF('新羽地域の年表 '!$L247="","","&lt;br&gt;　優勝：")</f>
        <v>&lt;br&gt;　優勝：</v>
      </c>
      <c r="S247" s="156" t="str">
        <f>SUBSTITUTE('新羽地域の年表 '!M247,CHAR(10),"&lt;br&gt;")</f>
        <v>中之久保</v>
      </c>
      <c r="T247" s="75" t="str">
        <f>IF('新羽地域の年表 '!$M247="","","&lt;br&gt;")</f>
        <v>&lt;br&gt;</v>
      </c>
      <c r="U247" s="156" t="str">
        <f>IF('新羽地域の年表 '!N247="","","第"&amp;SUBSTITUTE('新羽地域の年表 '!N247,CHAR(10),"&lt;br&gt;")&amp;"回新羽サマーフェスティバル&lt;br&gt;　実行委員長："&amp;SUBSTITUTE('新羽地域の年表 '!O247,CHAR(10),"&lt;br&gt;"))</f>
        <v/>
      </c>
      <c r="V247" s="75" t="str">
        <f>IF('新羽地域の年表 '!$O247="","","&lt;br&gt;")</f>
        <v/>
      </c>
      <c r="W247" s="156" t="str">
        <f>IF('新羽地域の年表 '!P247="","",SUBSTITUTE('新羽地域の年表 '!P247,CHAR(10),"&lt;br&gt;"))</f>
        <v/>
      </c>
      <c r="X247" s="75" t="str">
        <f>IF('新羽地域の年表 '!$A247="","","&lt;/font&gt;&lt;/td&gt;&lt;/tr&gt;")</f>
        <v>&lt;/font&gt;&lt;/td&gt;&lt;/tr&gt;</v>
      </c>
      <c r="Y247" s="156"/>
      <c r="AA247" s="158"/>
      <c r="AB247" s="75" t="str">
        <f t="shared" si="5"/>
        <v>&lt;tr&gt;&lt;td valign="top"&gt;1987年&lt;br&gt;&lt;font size="-1"&gt;昭和62年&lt;/font&gt;&lt;/td&gt;&lt;td valign="top"&gt;&lt;font size="-1"&gt;5月6日、新羽町の一部が緑区に編入（現在の都筑区仲町台一丁目、仲町台二丁目、仲町台三丁目、仲町台五丁目の各一部）&lt;br&gt;5月24日、地下鉄開業（舞岡～戸塚間） &lt;br&gt;体育指導委員の負担増大に伴い、「横浜さわやかスポーツ」発足&lt;br&gt;シャフルボード、インディアカ、ペタング、バウンドテニス、チェックボール、ディスクゴルフの横浜さわやかスポーツ６種が誕生する&lt;br&gt;さわやかスポーツ普及委員会発足（スポーツセンターを事務局として体育指導委員、健康体力づくり指導者、日本体育協会スポーツ指導員、県スポーツリーダー、老人会スポーツ委員で組織）&lt;br&gt;港北ニュータウンスポーツ広場で、さわやかスポーツフェスティバル開催。細郷市長、子どもから高齢者まで２０００人の区民が参加し、新しいスポーツの普及活動が始まる。&lt;br&gt;横浜市総合リハビリテーションセンター開設&lt;/font&gt;&lt;/td&gt;&lt;td nowrap valign="top"&gt;&lt;font size="-1"&gt;横浜開港128周年&lt;br&gt;横浜市政98周年&lt;br&gt;港北区制・新羽町設置48周年&lt;br&gt;新羽町連合町内会（14周年）&lt;br&gt;　連合町内会長：長澤　茂&lt;br&gt;第14回新羽地区健民祭&lt;br&gt;　実行委員長:和田国紘&lt;br&gt;　優勝：中之久保&lt;br&gt;&lt;/font&gt;&lt;/td&gt;&lt;/tr&gt;</v>
      </c>
    </row>
    <row r="248" spans="2:28" ht="229.5">
      <c r="B248" s="157"/>
      <c r="D248" s="75" t="str">
        <f>IF('新羽地域の年表 '!$A248="","","&lt;tr&gt;&lt;td valign="&amp;D$2&amp;"top"&amp;D$2&amp;"&gt;")</f>
        <v>&lt;tr&gt;&lt;td valign="top"&gt;</v>
      </c>
      <c r="E248" s="159" t="str">
        <f>IF('新羽地域の年表 '!A248="","",'新羽地域の年表 '!A248&amp;"年&lt;br&gt;&lt;font size="&amp;E$2&amp;"-1"&amp;E$2&amp;"&gt;"&amp;('新羽地域の年表 '!B248&amp;'新羽地域の年表 '!C248&amp;'新羽地域の年表 '!D248))</f>
        <v>1988年&lt;br&gt;&lt;font size="-1"&gt;昭和63年</v>
      </c>
      <c r="F248" s="75" t="str">
        <f>IF('新羽地域の年表 '!$A248="","","&lt;/font&gt;&lt;/td&gt;&lt;td valign="&amp;F$2&amp;"top"&amp;F$2&amp;"&gt;&lt;font size="&amp;F$2&amp;"-1"&amp;F$2&amp;"&gt;")</f>
        <v>&lt;/font&gt;&lt;/td&gt;&lt;td valign="top"&gt;&lt;font size="-1"&gt;</v>
      </c>
      <c r="G248" s="156" t="str">
        <f>SUBSTITUTE('新羽地域の年表 '!E248,CHAR(10),"&lt;br&gt;")</f>
        <v>3月31日　永井喜男氏、新羽地区青少年指導員協議会会長を退任&lt;br&gt;4月1日　飯島正夫氏、新羽地区青少年指導員協議会会長に就任&lt;br&gt;2月29日、住居表示の実施に伴い、新羽町の一部を新栄町に編入&lt;br&gt;10月、北新羽杉山神社神輿保存会設立&lt;br&gt;区役所に障害学習推進担当課長、担当係長が配置され、生涯学習体制の確立に取り組む&lt;br&gt;スポーツ振興審議会の報告&lt;br&gt;町内会連合会、青少年指導員、子ども会、ＰＴＡ連絡会等の地域組織の協力を得てさわやかスポーツの普及活動を推進&lt;br&gt;丘陵公園愛護会スタート&lt;br&gt;排水路に下水を敷設して埋立、新田緑道完成&lt;br&gt;各区で市政100周年記念事業地域イベントが開催される&lt;br&gt;港北区シンボルマーク制定&lt;br&gt;横浜線全線複線化&lt;br&gt;「横浜市生涯学習基本構想」を策定する。&lt;br&gt; コミュニティ・スクールの展開に向けた提言（横浜市コミュニティ・スクール研究会）&lt;br&gt;海の公園･海水浴場がオープン&lt;br&gt;金沢動物園が開園</v>
      </c>
      <c r="H248" s="75" t="str">
        <f>IF('新羽地域の年表 '!$A248="","","&lt;/font&gt;&lt;/td&gt;&lt;td nowrap valign="&amp;H$2&amp;"top"&amp;H$2&amp;"&gt;&lt;font size="&amp;F$2&amp;"-1"&amp;F$2&amp;"&gt;")</f>
        <v>&lt;/font&gt;&lt;/td&gt;&lt;td nowrap valign="top"&gt;&lt;font size="-1"&gt;</v>
      </c>
      <c r="I248" s="156" t="str">
        <f>IF('新羽地域の年表 '!F248="","","横浜開港"&amp;SUBSTITUTE('新羽地域の年表 '!F248,CHAR(10),"&lt;br&gt;")&amp;"周年")</f>
        <v>横浜開港129周年</v>
      </c>
      <c r="J248" s="75" t="str">
        <f>IF('新羽地域の年表 '!$F248="","","&lt;br&gt;")</f>
        <v>&lt;br&gt;</v>
      </c>
      <c r="K248" s="156" t="str">
        <f>IF('新羽地域の年表 '!G248="","","横浜市政"&amp;SUBSTITUTE('新羽地域の年表 '!G248,CHAR(10),"&lt;br&gt;")&amp;"周年")</f>
        <v>横浜市政99周年</v>
      </c>
      <c r="L248" s="75" t="str">
        <f>IF('新羽地域の年表 '!$G248="","","&lt;br&gt;")</f>
        <v>&lt;br&gt;</v>
      </c>
      <c r="M248" s="156" t="str">
        <f>IF('新羽地域の年表 '!H248="","","港北区制・新羽町設置"&amp;SUBSTITUTE('新羽地域の年表 '!H248,CHAR(10),"&lt;br&gt;")&amp;"周年")</f>
        <v>港北区制・新羽町設置49周年</v>
      </c>
      <c r="N248" s="75" t="str">
        <f>IF('新羽地域の年表 '!$H248="","","&lt;br&gt;")</f>
        <v>&lt;br&gt;</v>
      </c>
      <c r="O248" s="156" t="str">
        <f>IF('新羽地域の年表 '!I248="","","新羽町連合町内会（"&amp;SUBSTITUTE('新羽地域の年表 '!I248,CHAR(10),"&lt;br&gt;")&amp;"周年）&lt;br&gt;　連合町内会長："&amp;SUBSTITUTE('新羽地域の年表 '!J248,CHAR(10),"&lt;br&gt;"))</f>
        <v>新羽町連合町内会（15周年）&lt;br&gt;　連合町内会長：長澤　茂</v>
      </c>
      <c r="P248" s="75" t="str">
        <f>IF('新羽地域の年表 '!$J248="","","&lt;br&gt;")</f>
        <v>&lt;br&gt;</v>
      </c>
      <c r="Q248" s="156" t="str">
        <f>IF('新羽地域の年表 '!K248="","","第"&amp;SUBSTITUTE('新羽地域の年表 '!K248,CHAR(10),"&lt;br&gt;")&amp;"回新羽地区健民祭&lt;br&gt;　実行委員長:"&amp;SUBSTITUTE('新羽地域の年表 '!L248,CHAR(10),"&lt;br&gt;"))</f>
        <v>第15回新羽地区健民祭&lt;br&gt;　実行委員長:和田国紘</v>
      </c>
      <c r="R248" s="75" t="str">
        <f>IF('新羽地域の年表 '!$L248="","","&lt;br&gt;　優勝：")</f>
        <v>&lt;br&gt;　優勝：</v>
      </c>
      <c r="S248" s="156" t="str">
        <f>SUBSTITUTE('新羽地域の年表 '!M248,CHAR(10),"&lt;br&gt;")</f>
        <v>中之久保</v>
      </c>
      <c r="T248" s="75" t="str">
        <f>IF('新羽地域の年表 '!$M248="","","&lt;br&gt;")</f>
        <v>&lt;br&gt;</v>
      </c>
      <c r="U248" s="156" t="str">
        <f>IF('新羽地域の年表 '!N248="","","第"&amp;SUBSTITUTE('新羽地域の年表 '!N248,CHAR(10),"&lt;br&gt;")&amp;"回新羽サマーフェスティバル&lt;br&gt;　実行委員長："&amp;SUBSTITUTE('新羽地域の年表 '!O248,CHAR(10),"&lt;br&gt;"))</f>
        <v/>
      </c>
      <c r="V248" s="75" t="str">
        <f>IF('新羽地域の年表 '!$O248="","","&lt;br&gt;")</f>
        <v/>
      </c>
      <c r="W248" s="156" t="str">
        <f>IF('新羽地域の年表 '!P248="","",SUBSTITUTE('新羽地域の年表 '!P248,CHAR(10),"&lt;br&gt;"))</f>
        <v/>
      </c>
      <c r="X248" s="75" t="str">
        <f>IF('新羽地域の年表 '!$A248="","","&lt;/font&gt;&lt;/td&gt;&lt;/tr&gt;")</f>
        <v>&lt;/font&gt;&lt;/td&gt;&lt;/tr&gt;</v>
      </c>
      <c r="Y248" s="156"/>
      <c r="AA248" s="158"/>
      <c r="AB248" s="75" t="str">
        <f t="shared" si="5"/>
        <v>&lt;tr&gt;&lt;td valign="top"&gt;1988年&lt;br&gt;&lt;font size="-1"&gt;昭和63年&lt;/font&gt;&lt;/td&gt;&lt;td valign="top"&gt;&lt;font size="-1"&gt;3月31日　永井喜男氏、新羽地区青少年指導員協議会会長を退任&lt;br&gt;4月1日　飯島正夫氏、新羽地区青少年指導員協議会会長に就任&lt;br&gt;2月29日、住居表示の実施に伴い、新羽町の一部を新栄町に編入&lt;br&gt;10月、北新羽杉山神社神輿保存会設立&lt;br&gt;区役所に障害学習推進担当課長、担当係長が配置され、生涯学習体制の確立に取り組む&lt;br&gt;スポーツ振興審議会の報告&lt;br&gt;町内会連合会、青少年指導員、子ども会、ＰＴＡ連絡会等の地域組織の協力を得てさわやかスポーツの普及活動を推進&lt;br&gt;丘陵公園愛護会スタート&lt;br&gt;排水路に下水を敷設して埋立、新田緑道完成&lt;br&gt;各区で市政100周年記念事業地域イベントが開催される&lt;br&gt;港北区シンボルマーク制定&lt;br&gt;横浜線全線複線化&lt;br&gt;「横浜市生涯学習基本構想」を策定する。&lt;br&gt; コミュニティ・スクールの展開に向けた提言（横浜市コミュニティ・スクール研究会）&lt;br&gt;海の公園･海水浴場がオープン&lt;br&gt;金沢動物園が開園&lt;/font&gt;&lt;/td&gt;&lt;td nowrap valign="top"&gt;&lt;font size="-1"&gt;横浜開港129周年&lt;br&gt;横浜市政99周年&lt;br&gt;港北区制・新羽町設置49周年&lt;br&gt;新羽町連合町内会（15周年）&lt;br&gt;　連合町内会長：長澤　茂&lt;br&gt;第15回新羽地区健民祭&lt;br&gt;　実行委員長:和田国紘&lt;br&gt;　優勝：中之久保&lt;br&gt;&lt;/font&gt;&lt;/td&gt;&lt;/tr&gt;</v>
      </c>
    </row>
    <row r="249" spans="2:28" ht="175.5">
      <c r="B249" s="157"/>
      <c r="D249" s="75" t="str">
        <f>IF('新羽地域の年表 '!$A249="","","&lt;tr&gt;&lt;td valign="&amp;D$2&amp;"top"&amp;D$2&amp;"&gt;")</f>
        <v>&lt;tr&gt;&lt;td valign="top"&gt;</v>
      </c>
      <c r="E249" s="159" t="str">
        <f>IF('新羽地域の年表 '!A249="","",'新羽地域の年表 '!A249&amp;"年&lt;br&gt;&lt;font size="&amp;E$2&amp;"-1"&amp;E$2&amp;"&gt;"&amp;('新羽地域の年表 '!B249&amp;'新羽地域の年表 '!C249&amp;'新羽地域の年表 '!D249))</f>
        <v>1989年&lt;br&gt;&lt;font size="-1"&gt;平成1年</v>
      </c>
      <c r="F249" s="75" t="str">
        <f>IF('新羽地域の年表 '!$A249="","","&lt;/font&gt;&lt;/td&gt;&lt;td valign="&amp;F$2&amp;"top"&amp;F$2&amp;"&gt;&lt;font size="&amp;F$2&amp;"-1"&amp;F$2&amp;"&gt;")</f>
        <v>&lt;/font&gt;&lt;/td&gt;&lt;td valign="top"&gt;&lt;font size="-1"&gt;</v>
      </c>
      <c r="G249" s="156" t="str">
        <f>SUBSTITUTE('新羽地域の年表 '!E249,CHAR(10),"&lt;br&gt;")</f>
        <v>2月27日、住居表示の実施に伴い、新羽町の一部を勝田南一丁目、勝田南二丁目に編入&lt;br&gt;3月31日　和田国紘氏、新羽地区体育指導委員連絡協議会会長を退任&lt;br&gt;4月1日　堀内猛氏、新羽地区体育指導委員連絡協議会会長に就任&lt;br&gt;港北区制50周年・新羽町設置50周年&lt;br&gt;8月27日、地下鉄戸塚駅本開業 &lt;br&gt;新交通金沢シーサイドライン（新杉田・金沢八景間）が開通&lt;br&gt;横浜ベイブリッジが開通&lt;br&gt;横浜市青少年指導員20周年記念大会開催　20年顕彰開始&lt;br&gt;市政100周年・開港130周年記念式典が行われる&lt;br&gt;市の花として「バラ」を制定&lt;br&gt;横浜博覧会（3/25から10/1）がみなとみらい21地区で開催される&lt;br&gt;横浜アリーナ開館&lt;br&gt;横浜博覧会開催</v>
      </c>
      <c r="H249" s="75" t="str">
        <f>IF('新羽地域の年表 '!$A249="","","&lt;/font&gt;&lt;/td&gt;&lt;td nowrap valign="&amp;H$2&amp;"top"&amp;H$2&amp;"&gt;&lt;font size="&amp;F$2&amp;"-1"&amp;F$2&amp;"&gt;")</f>
        <v>&lt;/font&gt;&lt;/td&gt;&lt;td nowrap valign="top"&gt;&lt;font size="-1"&gt;</v>
      </c>
      <c r="I249" s="156" t="str">
        <f>IF('新羽地域の年表 '!F249="","","横浜開港"&amp;SUBSTITUTE('新羽地域の年表 '!F249,CHAR(10),"&lt;br&gt;")&amp;"周年")</f>
        <v>横浜開港130周年</v>
      </c>
      <c r="J249" s="75" t="str">
        <f>IF('新羽地域の年表 '!$F249="","","&lt;br&gt;")</f>
        <v>&lt;br&gt;</v>
      </c>
      <c r="K249" s="156" t="str">
        <f>IF('新羽地域の年表 '!G249="","","横浜市政"&amp;SUBSTITUTE('新羽地域の年表 '!G249,CHAR(10),"&lt;br&gt;")&amp;"周年")</f>
        <v>横浜市政100周年</v>
      </c>
      <c r="L249" s="75" t="str">
        <f>IF('新羽地域の年表 '!$G249="","","&lt;br&gt;")</f>
        <v>&lt;br&gt;</v>
      </c>
      <c r="M249" s="156" t="str">
        <f>IF('新羽地域の年表 '!H249="","","港北区制・新羽町設置"&amp;SUBSTITUTE('新羽地域の年表 '!H249,CHAR(10),"&lt;br&gt;")&amp;"周年")</f>
        <v>港北区制・新羽町設置50周年</v>
      </c>
      <c r="N249" s="75" t="str">
        <f>IF('新羽地域の年表 '!$H249="","","&lt;br&gt;")</f>
        <v>&lt;br&gt;</v>
      </c>
      <c r="O249" s="156" t="str">
        <f>IF('新羽地域の年表 '!I249="","","新羽町連合町内会（"&amp;SUBSTITUTE('新羽地域の年表 '!I249,CHAR(10),"&lt;br&gt;")&amp;"周年）&lt;br&gt;　連合町内会長："&amp;SUBSTITUTE('新羽地域の年表 '!J249,CHAR(10),"&lt;br&gt;"))</f>
        <v>新羽町連合町内会（16周年）&lt;br&gt;　連合町内会長：長澤　茂</v>
      </c>
      <c r="P249" s="75" t="str">
        <f>IF('新羽地域の年表 '!$J249="","","&lt;br&gt;")</f>
        <v>&lt;br&gt;</v>
      </c>
      <c r="Q249" s="156" t="str">
        <f>IF('新羽地域の年表 '!K249="","","第"&amp;SUBSTITUTE('新羽地域の年表 '!K249,CHAR(10),"&lt;br&gt;")&amp;"回新羽地区健民祭&lt;br&gt;　実行委員長:"&amp;SUBSTITUTE('新羽地域の年表 '!L249,CHAR(10),"&lt;br&gt;"))</f>
        <v>第16回新羽地区健民祭&lt;br&gt;　実行委員長:堀内　猛</v>
      </c>
      <c r="R249" s="75" t="str">
        <f>IF('新羽地域の年表 '!$L249="","","&lt;br&gt;　優勝：")</f>
        <v>&lt;br&gt;　優勝：</v>
      </c>
      <c r="S249" s="156" t="str">
        <f>SUBSTITUTE('新羽地域の年表 '!M249,CHAR(10),"&lt;br&gt;")</f>
        <v>中之久保</v>
      </c>
      <c r="T249" s="75" t="str">
        <f>IF('新羽地域の年表 '!$M249="","","&lt;br&gt;")</f>
        <v>&lt;br&gt;</v>
      </c>
      <c r="U249" s="156" t="str">
        <f>IF('新羽地域の年表 '!N249="","","第"&amp;SUBSTITUTE('新羽地域の年表 '!N249,CHAR(10),"&lt;br&gt;")&amp;"回新羽サマーフェスティバル&lt;br&gt;　実行委員長："&amp;SUBSTITUTE('新羽地域の年表 '!O249,CHAR(10),"&lt;br&gt;"))</f>
        <v/>
      </c>
      <c r="V249" s="75" t="str">
        <f>IF('新羽地域の年表 '!$O249="","","&lt;br&gt;")</f>
        <v/>
      </c>
      <c r="W249" s="156" t="str">
        <f>IF('新羽地域の年表 '!P249="","",SUBSTITUTE('新羽地域の年表 '!P249,CHAR(10),"&lt;br&gt;"))</f>
        <v/>
      </c>
      <c r="X249" s="75" t="str">
        <f>IF('新羽地域の年表 '!$A249="","","&lt;/font&gt;&lt;/td&gt;&lt;/tr&gt;")</f>
        <v>&lt;/font&gt;&lt;/td&gt;&lt;/tr&gt;</v>
      </c>
      <c r="Y249" s="156"/>
      <c r="AA249" s="158"/>
      <c r="AB249" s="75" t="str">
        <f t="shared" si="5"/>
        <v>&lt;tr&gt;&lt;td valign="top"&gt;1989年&lt;br&gt;&lt;font size="-1"&gt;平成1年&lt;/font&gt;&lt;/td&gt;&lt;td valign="top"&gt;&lt;font size="-1"&gt;2月27日、住居表示の実施に伴い、新羽町の一部を勝田南一丁目、勝田南二丁目に編入&lt;br&gt;3月31日　和田国紘氏、新羽地区体育指導委員連絡協議会会長を退任&lt;br&gt;4月1日　堀内猛氏、新羽地区体育指導委員連絡協議会会長に就任&lt;br&gt;港北区制50周年・新羽町設置50周年&lt;br&gt;8月27日、地下鉄戸塚駅本開業 &lt;br&gt;新交通金沢シーサイドライン（新杉田・金沢八景間）が開通&lt;br&gt;横浜ベイブリッジが開通&lt;br&gt;横浜市青少年指導員20周年記念大会開催　20年顕彰開始&lt;br&gt;市政100周年・開港130周年記念式典が行われる&lt;br&gt;市の花として「バラ」を制定&lt;br&gt;横浜博覧会（3/25から10/1）がみなとみらい21地区で開催される&lt;br&gt;横浜アリーナ開館&lt;br&gt;横浜博覧会開催&lt;/font&gt;&lt;/td&gt;&lt;td nowrap valign="top"&gt;&lt;font size="-1"&gt;横浜開港130周年&lt;br&gt;横浜市政100周年&lt;br&gt;港北区制・新羽町設置50周年&lt;br&gt;新羽町連合町内会（16周年）&lt;br&gt;　連合町内会長：長澤　茂&lt;br&gt;第16回新羽地区健民祭&lt;br&gt;　実行委員長:堀内　猛&lt;br&gt;　優勝：中之久保&lt;br&gt;&lt;/font&gt;&lt;/td&gt;&lt;/tr&gt;</v>
      </c>
    </row>
    <row r="250" spans="2:28" ht="40.5">
      <c r="B250" s="157"/>
      <c r="D250" s="75" t="str">
        <f>IF('新羽地域の年表 '!$A250="","","&lt;tr&gt;&lt;td valign="&amp;D$2&amp;"top"&amp;D$2&amp;"&gt;")</f>
        <v>&lt;tr&gt;&lt;td valign="top"&gt;</v>
      </c>
      <c r="E250" s="159" t="str">
        <f>IF('新羽地域の年表 '!A250="","",'新羽地域の年表 '!A250&amp;"年&lt;br&gt;&lt;font size="&amp;E$2&amp;"-1"&amp;E$2&amp;"&gt;"&amp;('新羽地域の年表 '!B250&amp;'新羽地域の年表 '!C250&amp;'新羽地域の年表 '!D250))</f>
        <v>1990年&lt;br&gt;&lt;font size="-1"&gt;平成2年</v>
      </c>
      <c r="F250" s="75" t="str">
        <f>IF('新羽地域の年表 '!$A250="","","&lt;/font&gt;&lt;/td&gt;&lt;td valign="&amp;F$2&amp;"top"&amp;F$2&amp;"&gt;&lt;font size="&amp;F$2&amp;"-1"&amp;F$2&amp;"&gt;")</f>
        <v>&lt;/font&gt;&lt;/td&gt;&lt;td valign="top"&gt;&lt;font size="-1"&gt;</v>
      </c>
      <c r="G250" s="156" t="str">
        <f>SUBSTITUTE('新羽地域の年表 '!E250,CHAR(10),"&lt;br&gt;")</f>
        <v>「よこはま21世紀プラン第３次実施計画（1990～1994）」が始まる&lt;br&gt;コミュニティ・スクールを開設する。（７校）</v>
      </c>
      <c r="H250" s="75" t="str">
        <f>IF('新羽地域の年表 '!$A250="","","&lt;/font&gt;&lt;/td&gt;&lt;td nowrap valign="&amp;H$2&amp;"top"&amp;H$2&amp;"&gt;&lt;font size="&amp;F$2&amp;"-1"&amp;F$2&amp;"&gt;")</f>
        <v>&lt;/font&gt;&lt;/td&gt;&lt;td nowrap valign="top"&gt;&lt;font size="-1"&gt;</v>
      </c>
      <c r="I250" s="156" t="str">
        <f>IF('新羽地域の年表 '!F250="","","横浜開港"&amp;SUBSTITUTE('新羽地域の年表 '!F250,CHAR(10),"&lt;br&gt;")&amp;"周年")</f>
        <v>横浜開港131周年</v>
      </c>
      <c r="J250" s="75" t="str">
        <f>IF('新羽地域の年表 '!$F250="","","&lt;br&gt;")</f>
        <v>&lt;br&gt;</v>
      </c>
      <c r="K250" s="156" t="str">
        <f>IF('新羽地域の年表 '!G250="","","横浜市政"&amp;SUBSTITUTE('新羽地域の年表 '!G250,CHAR(10),"&lt;br&gt;")&amp;"周年")</f>
        <v>横浜市政101周年</v>
      </c>
      <c r="L250" s="75" t="str">
        <f>IF('新羽地域の年表 '!$G250="","","&lt;br&gt;")</f>
        <v>&lt;br&gt;</v>
      </c>
      <c r="M250" s="156" t="str">
        <f>IF('新羽地域の年表 '!H250="","","港北区制・新羽町設置"&amp;SUBSTITUTE('新羽地域の年表 '!H250,CHAR(10),"&lt;br&gt;")&amp;"周年")</f>
        <v>港北区制・新羽町設置51周年</v>
      </c>
      <c r="N250" s="75" t="str">
        <f>IF('新羽地域の年表 '!$H250="","","&lt;br&gt;")</f>
        <v>&lt;br&gt;</v>
      </c>
      <c r="O250" s="156" t="str">
        <f>IF('新羽地域の年表 '!I250="","","新羽町連合町内会（"&amp;SUBSTITUTE('新羽地域の年表 '!I250,CHAR(10),"&lt;br&gt;")&amp;"周年）&lt;br&gt;　連合町内会長："&amp;SUBSTITUTE('新羽地域の年表 '!J250,CHAR(10),"&lt;br&gt;"))</f>
        <v>新羽町連合町内会（17周年）&lt;br&gt;　連合町内会長：長澤　茂</v>
      </c>
      <c r="P250" s="75" t="str">
        <f>IF('新羽地域の年表 '!$J250="","","&lt;br&gt;")</f>
        <v>&lt;br&gt;</v>
      </c>
      <c r="Q250" s="156" t="str">
        <f>IF('新羽地域の年表 '!K250="","","第"&amp;SUBSTITUTE('新羽地域の年表 '!K250,CHAR(10),"&lt;br&gt;")&amp;"回新羽地区健民祭&lt;br&gt;　実行委員長:"&amp;SUBSTITUTE('新羽地域の年表 '!L250,CHAR(10),"&lt;br&gt;"))</f>
        <v>第17回新羽地区健民祭&lt;br&gt;　実行委員長:堀内　猛</v>
      </c>
      <c r="R250" s="75" t="str">
        <f>IF('新羽地域の年表 '!$L250="","","&lt;br&gt;　優勝：")</f>
        <v>&lt;br&gt;　優勝：</v>
      </c>
      <c r="S250" s="156" t="str">
        <f>SUBSTITUTE('新羽地域の年表 '!M250,CHAR(10),"&lt;br&gt;")</f>
        <v>大竹</v>
      </c>
      <c r="T250" s="75" t="str">
        <f>IF('新羽地域の年表 '!$M250="","","&lt;br&gt;")</f>
        <v>&lt;br&gt;</v>
      </c>
      <c r="U250" s="156" t="str">
        <f>IF('新羽地域の年表 '!N250="","","第"&amp;SUBSTITUTE('新羽地域の年表 '!N250,CHAR(10),"&lt;br&gt;")&amp;"回新羽サマーフェスティバル&lt;br&gt;　実行委員長："&amp;SUBSTITUTE('新羽地域の年表 '!O250,CHAR(10),"&lt;br&gt;"))</f>
        <v/>
      </c>
      <c r="V250" s="75" t="str">
        <f>IF('新羽地域の年表 '!$O250="","","&lt;br&gt;")</f>
        <v/>
      </c>
      <c r="W250" s="156" t="str">
        <f>IF('新羽地域の年表 '!P250="","",SUBSTITUTE('新羽地域の年表 '!P250,CHAR(10),"&lt;br&gt;"))</f>
        <v/>
      </c>
      <c r="X250" s="75" t="str">
        <f>IF('新羽地域の年表 '!$A250="","","&lt;/font&gt;&lt;/td&gt;&lt;/tr&gt;")</f>
        <v>&lt;/font&gt;&lt;/td&gt;&lt;/tr&gt;</v>
      </c>
      <c r="Y250" s="156"/>
      <c r="AA250" s="158"/>
      <c r="AB250" s="75" t="str">
        <f t="shared" si="5"/>
        <v>&lt;tr&gt;&lt;td valign="top"&gt;1990年&lt;br&gt;&lt;font size="-1"&gt;平成2年&lt;/font&gt;&lt;/td&gt;&lt;td valign="top"&gt;&lt;font size="-1"&gt;「よこはま21世紀プラン第３次実施計画（1990～1994）」が始まる&lt;br&gt;コミュニティ・スクールを開設する。（７校）&lt;/font&gt;&lt;/td&gt;&lt;td nowrap valign="top"&gt;&lt;font size="-1"&gt;横浜開港131周年&lt;br&gt;横浜市政101周年&lt;br&gt;港北区制・新羽町設置51周年&lt;br&gt;新羽町連合町内会（17周年）&lt;br&gt;　連合町内会長：長澤　茂&lt;br&gt;第17回新羽地区健民祭&lt;br&gt;　実行委員長:堀内　猛&lt;br&gt;　優勝：大竹&lt;br&gt;&lt;/font&gt;&lt;/td&gt;&lt;/tr&gt;</v>
      </c>
    </row>
    <row r="251" spans="2:28" ht="40.5">
      <c r="B251" s="157"/>
      <c r="D251" s="75" t="str">
        <f>IF('新羽地域の年表 '!$A251="","","&lt;tr&gt;&lt;td valign="&amp;D$2&amp;"top"&amp;D$2&amp;"&gt;")</f>
        <v>&lt;tr&gt;&lt;td valign="top"&gt;</v>
      </c>
      <c r="E251" s="159" t="str">
        <f>IF('新羽地域の年表 '!A251="","",'新羽地域の年表 '!A251&amp;"年&lt;br&gt;&lt;font size="&amp;E$2&amp;"-1"&amp;E$2&amp;"&gt;"&amp;('新羽地域の年表 '!B251&amp;'新羽地域の年表 '!C251&amp;'新羽地域の年表 '!D251))</f>
        <v>1991年&lt;br&gt;&lt;font size="-1"&gt;平成3年</v>
      </c>
      <c r="F251" s="75" t="str">
        <f>IF('新羽地域の年表 '!$A251="","","&lt;/font&gt;&lt;/td&gt;&lt;td valign="&amp;F$2&amp;"top"&amp;F$2&amp;"&gt;&lt;font size="&amp;F$2&amp;"-1"&amp;F$2&amp;"&gt;")</f>
        <v>&lt;/font&gt;&lt;/td&gt;&lt;td valign="top"&gt;&lt;font size="-1"&gt;</v>
      </c>
      <c r="G251" s="156" t="str">
        <f>SUBSTITUTE('新羽地域の年表 '!E251,CHAR(10),"&lt;br&gt;")</f>
        <v>みなとみらい2 1地区に横浜国際平和会議場が完成する&lt;br&gt;区の木　ハナミズキ、区の花　ウメ　制定&lt;br&gt;横浜労災病院開設</v>
      </c>
      <c r="H251" s="75" t="str">
        <f>IF('新羽地域の年表 '!$A251="","","&lt;/font&gt;&lt;/td&gt;&lt;td nowrap valign="&amp;H$2&amp;"top"&amp;H$2&amp;"&gt;&lt;font size="&amp;F$2&amp;"-1"&amp;F$2&amp;"&gt;")</f>
        <v>&lt;/font&gt;&lt;/td&gt;&lt;td nowrap valign="top"&gt;&lt;font size="-1"&gt;</v>
      </c>
      <c r="I251" s="156" t="str">
        <f>IF('新羽地域の年表 '!F251="","","横浜開港"&amp;SUBSTITUTE('新羽地域の年表 '!F251,CHAR(10),"&lt;br&gt;")&amp;"周年")</f>
        <v>横浜開港132周年</v>
      </c>
      <c r="J251" s="75" t="str">
        <f>IF('新羽地域の年表 '!$F251="","","&lt;br&gt;")</f>
        <v>&lt;br&gt;</v>
      </c>
      <c r="K251" s="156" t="str">
        <f>IF('新羽地域の年表 '!G251="","","横浜市政"&amp;SUBSTITUTE('新羽地域の年表 '!G251,CHAR(10),"&lt;br&gt;")&amp;"周年")</f>
        <v>横浜市政102周年</v>
      </c>
      <c r="L251" s="75" t="str">
        <f>IF('新羽地域の年表 '!$G251="","","&lt;br&gt;")</f>
        <v>&lt;br&gt;</v>
      </c>
      <c r="M251" s="156" t="str">
        <f>IF('新羽地域の年表 '!H251="","","港北区制・新羽町設置"&amp;SUBSTITUTE('新羽地域の年表 '!H251,CHAR(10),"&lt;br&gt;")&amp;"周年")</f>
        <v>港北区制・新羽町設置52周年</v>
      </c>
      <c r="N251" s="75" t="str">
        <f>IF('新羽地域の年表 '!$H251="","","&lt;br&gt;")</f>
        <v>&lt;br&gt;</v>
      </c>
      <c r="O251" s="156" t="str">
        <f>IF('新羽地域の年表 '!I251="","","新羽町連合町内会（"&amp;SUBSTITUTE('新羽地域の年表 '!I251,CHAR(10),"&lt;br&gt;")&amp;"周年）&lt;br&gt;　連合町内会長："&amp;SUBSTITUTE('新羽地域の年表 '!J251,CHAR(10),"&lt;br&gt;"))</f>
        <v>新羽町連合町内会（18周年）&lt;br&gt;　連合町内会長：長澤　茂</v>
      </c>
      <c r="P251" s="75" t="str">
        <f>IF('新羽地域の年表 '!$J251="","","&lt;br&gt;")</f>
        <v>&lt;br&gt;</v>
      </c>
      <c r="Q251" s="156" t="str">
        <f>IF('新羽地域の年表 '!K251="","","第"&amp;SUBSTITUTE('新羽地域の年表 '!K251,CHAR(10),"&lt;br&gt;")&amp;"回新羽地区健民祭&lt;br&gt;　実行委員長:"&amp;SUBSTITUTE('新羽地域の年表 '!L251,CHAR(10),"&lt;br&gt;"))</f>
        <v>第18回新羽地区健民祭&lt;br&gt;　実行委員長:堀内　猛</v>
      </c>
      <c r="R251" s="75" t="str">
        <f>IF('新羽地域の年表 '!$L251="","","&lt;br&gt;　優勝：")</f>
        <v>&lt;br&gt;　優勝：</v>
      </c>
      <c r="S251" s="156" t="str">
        <f>SUBSTITUTE('新羽地域の年表 '!M251,CHAR(10),"&lt;br&gt;")</f>
        <v>北新羽</v>
      </c>
      <c r="T251" s="75" t="str">
        <f>IF('新羽地域の年表 '!$M251="","","&lt;br&gt;")</f>
        <v>&lt;br&gt;</v>
      </c>
      <c r="U251" s="156" t="str">
        <f>IF('新羽地域の年表 '!N251="","","第"&amp;SUBSTITUTE('新羽地域の年表 '!N251,CHAR(10),"&lt;br&gt;")&amp;"回新羽サマーフェスティバル&lt;br&gt;　実行委員長："&amp;SUBSTITUTE('新羽地域の年表 '!O251,CHAR(10),"&lt;br&gt;"))</f>
        <v/>
      </c>
      <c r="V251" s="75" t="str">
        <f>IF('新羽地域の年表 '!$O251="","","&lt;br&gt;")</f>
        <v/>
      </c>
      <c r="W251" s="156" t="str">
        <f>IF('新羽地域の年表 '!P251="","",SUBSTITUTE('新羽地域の年表 '!P251,CHAR(10),"&lt;br&gt;"))</f>
        <v/>
      </c>
      <c r="X251" s="75" t="str">
        <f>IF('新羽地域の年表 '!$A251="","","&lt;/font&gt;&lt;/td&gt;&lt;/tr&gt;")</f>
        <v>&lt;/font&gt;&lt;/td&gt;&lt;/tr&gt;</v>
      </c>
      <c r="Y251" s="156"/>
      <c r="AA251" s="158"/>
      <c r="AB251" s="75" t="str">
        <f t="shared" si="5"/>
        <v>&lt;tr&gt;&lt;td valign="top"&gt;1991年&lt;br&gt;&lt;font size="-1"&gt;平成3年&lt;/font&gt;&lt;/td&gt;&lt;td valign="top"&gt;&lt;font size="-1"&gt;みなとみらい2 1地区に横浜国際平和会議場が完成する&lt;br&gt;区の木　ハナミズキ、区の花　ウメ　制定&lt;br&gt;横浜労災病院開設&lt;/font&gt;&lt;/td&gt;&lt;td nowrap valign="top"&gt;&lt;font size="-1"&gt;横浜開港132周年&lt;br&gt;横浜市政102周年&lt;br&gt;港北区制・新羽町設置52周年&lt;br&gt;新羽町連合町内会（18周年）&lt;br&gt;　連合町内会長：長澤　茂&lt;br&gt;第18回新羽地区健民祭&lt;br&gt;　実行委員長:堀内　猛&lt;br&gt;　優勝：北新羽&lt;br&gt;&lt;/font&gt;&lt;/td&gt;&lt;/tr&gt;</v>
      </c>
    </row>
    <row r="252" spans="2:28" ht="108">
      <c r="B252" s="157"/>
      <c r="D252" s="75" t="str">
        <f>IF('新羽地域の年表 '!$A252="","","&lt;tr&gt;&lt;td valign="&amp;D$2&amp;"top"&amp;D$2&amp;"&gt;")</f>
        <v>&lt;tr&gt;&lt;td valign="top"&gt;</v>
      </c>
      <c r="E252" s="159" t="str">
        <f>IF('新羽地域の年表 '!A252="","",'新羽地域の年表 '!A252&amp;"年&lt;br&gt;&lt;font size="&amp;E$2&amp;"-1"&amp;E$2&amp;"&gt;"&amp;('新羽地域の年表 '!B252&amp;'新羽地域の年表 '!C252&amp;'新羽地域の年表 '!D252))</f>
        <v>1992年&lt;br&gt;&lt;font size="-1"&gt;平成4年</v>
      </c>
      <c r="F252" s="75" t="str">
        <f>IF('新羽地域の年表 '!$A252="","","&lt;/font&gt;&lt;/td&gt;&lt;td valign="&amp;F$2&amp;"top"&amp;F$2&amp;"&gt;&lt;font size="&amp;F$2&amp;"-1"&amp;F$2&amp;"&gt;")</f>
        <v>&lt;/font&gt;&lt;/td&gt;&lt;td valign="top"&gt;&lt;font size="-1"&gt;</v>
      </c>
      <c r="G252" s="156" t="str">
        <f>SUBSTITUTE('新羽地域の年表 '!E252,CHAR(10),"&lt;br&gt;")</f>
        <v>白岩金男氏、新羽連合子ども会育成協議会会長&lt;br&gt;全国民生委員児童委員協議会を改称&lt;br&gt;あそぼーっと夢inアリーナKOHOKUフェスティバル開催&lt;br&gt;横浜ラポール開館、総合保健医療センター開設&lt;br&gt;学校の週 5 日制が始まる（第２土曜日は学校が休みとなる）。&lt;br&gt;学校 5 日制支援事業が始まる（小学校全体で第２土曜日の午前中、児童・生徒に学校施設を開放する）。</v>
      </c>
      <c r="H252" s="75" t="str">
        <f>IF('新羽地域の年表 '!$A252="","","&lt;/font&gt;&lt;/td&gt;&lt;td nowrap valign="&amp;H$2&amp;"top"&amp;H$2&amp;"&gt;&lt;font size="&amp;F$2&amp;"-1"&amp;F$2&amp;"&gt;")</f>
        <v>&lt;/font&gt;&lt;/td&gt;&lt;td nowrap valign="top"&gt;&lt;font size="-1"&gt;</v>
      </c>
      <c r="I252" s="156" t="str">
        <f>IF('新羽地域の年表 '!F252="","","横浜開港"&amp;SUBSTITUTE('新羽地域の年表 '!F252,CHAR(10),"&lt;br&gt;")&amp;"周年")</f>
        <v>横浜開港133周年</v>
      </c>
      <c r="J252" s="75" t="str">
        <f>IF('新羽地域の年表 '!$F252="","","&lt;br&gt;")</f>
        <v>&lt;br&gt;</v>
      </c>
      <c r="K252" s="156" t="str">
        <f>IF('新羽地域の年表 '!G252="","","横浜市政"&amp;SUBSTITUTE('新羽地域の年表 '!G252,CHAR(10),"&lt;br&gt;")&amp;"周年")</f>
        <v>横浜市政103周年</v>
      </c>
      <c r="L252" s="75" t="str">
        <f>IF('新羽地域の年表 '!$G252="","","&lt;br&gt;")</f>
        <v>&lt;br&gt;</v>
      </c>
      <c r="M252" s="156" t="str">
        <f>IF('新羽地域の年表 '!H252="","","港北区制・新羽町設置"&amp;SUBSTITUTE('新羽地域の年表 '!H252,CHAR(10),"&lt;br&gt;")&amp;"周年")</f>
        <v>港北区制・新羽町設置53周年</v>
      </c>
      <c r="N252" s="75" t="str">
        <f>IF('新羽地域の年表 '!$H252="","","&lt;br&gt;")</f>
        <v>&lt;br&gt;</v>
      </c>
      <c r="O252" s="156" t="str">
        <f>IF('新羽地域の年表 '!I252="","","新羽町連合町内会（"&amp;SUBSTITUTE('新羽地域の年表 '!I252,CHAR(10),"&lt;br&gt;")&amp;"周年）&lt;br&gt;　連合町内会長："&amp;SUBSTITUTE('新羽地域の年表 '!J252,CHAR(10),"&lt;br&gt;"))</f>
        <v>新羽町連合町内会（19周年）&lt;br&gt;　連合町内会長：長澤　茂</v>
      </c>
      <c r="P252" s="75" t="str">
        <f>IF('新羽地域の年表 '!$J252="","","&lt;br&gt;")</f>
        <v>&lt;br&gt;</v>
      </c>
      <c r="Q252" s="156" t="str">
        <f>IF('新羽地域の年表 '!K252="","","第"&amp;SUBSTITUTE('新羽地域の年表 '!K252,CHAR(10),"&lt;br&gt;")&amp;"回新羽地区健民祭&lt;br&gt;　実行委員長:"&amp;SUBSTITUTE('新羽地域の年表 '!L252,CHAR(10),"&lt;br&gt;"))</f>
        <v>第19回新羽地区健民祭&lt;br&gt;　実行委員長:堀内　猛</v>
      </c>
      <c r="R252" s="75" t="str">
        <f>IF('新羽地域の年表 '!$L252="","","&lt;br&gt;　優勝：")</f>
        <v>&lt;br&gt;　優勝：</v>
      </c>
      <c r="S252" s="156" t="str">
        <f>SUBSTITUTE('新羽地域の年表 '!M252,CHAR(10),"&lt;br&gt;")</f>
        <v>新羽町</v>
      </c>
      <c r="T252" s="75" t="str">
        <f>IF('新羽地域の年表 '!$M252="","","&lt;br&gt;")</f>
        <v>&lt;br&gt;</v>
      </c>
      <c r="U252" s="156" t="str">
        <f>IF('新羽地域の年表 '!N252="","","第"&amp;SUBSTITUTE('新羽地域の年表 '!N252,CHAR(10),"&lt;br&gt;")&amp;"回新羽サマーフェスティバル&lt;br&gt;　実行委員長："&amp;SUBSTITUTE('新羽地域の年表 '!O252,CHAR(10),"&lt;br&gt;"))</f>
        <v>第1回新羽サマーフェスティバル&lt;br&gt;　実行委員長：白岩金男</v>
      </c>
      <c r="V252" s="75" t="str">
        <f>IF('新羽地域の年表 '!$O252="","","&lt;br&gt;")</f>
        <v>&lt;br&gt;</v>
      </c>
      <c r="W252" s="156" t="str">
        <f>IF('新羽地域の年表 '!P252="","",SUBSTITUTE('新羽地域の年表 '!P252,CHAR(10),"&lt;br&gt;"))</f>
        <v/>
      </c>
      <c r="X252" s="75" t="str">
        <f>IF('新羽地域の年表 '!$A252="","","&lt;/font&gt;&lt;/td&gt;&lt;/tr&gt;")</f>
        <v>&lt;/font&gt;&lt;/td&gt;&lt;/tr&gt;</v>
      </c>
      <c r="Y252" s="156"/>
      <c r="AA252" s="158"/>
      <c r="AB252" s="75" t="str">
        <f t="shared" si="5"/>
        <v>&lt;tr&gt;&lt;td valign="top"&gt;1992年&lt;br&gt;&lt;font size="-1"&gt;平成4年&lt;/font&gt;&lt;/td&gt;&lt;td valign="top"&gt;&lt;font size="-1"&gt;白岩金男氏、新羽連合子ども会育成協議会会長&lt;br&gt;全国民生委員児童委員協議会を改称&lt;br&gt;あそぼーっと夢inアリーナKOHOKUフェスティバル開催&lt;br&gt;横浜ラポール開館、総合保健医療センター開設&lt;br&gt;学校の週 5 日制が始まる（第２土曜日は学校が休みとなる）。&lt;br&gt;学校 5 日制支援事業が始まる（小学校全体で第２土曜日の午前中、児童・生徒に学校施設を開放する）。&lt;/font&gt;&lt;/td&gt;&lt;td nowrap valign="top"&gt;&lt;font size="-1"&gt;横浜開港133周年&lt;br&gt;横浜市政103周年&lt;br&gt;港北区制・新羽町設置53周年&lt;br&gt;新羽町連合町内会（19周年）&lt;br&gt;　連合町内会長：長澤　茂&lt;br&gt;第19回新羽地区健民祭&lt;br&gt;　実行委員長:堀内　猛&lt;br&gt;　優勝：新羽町&lt;br&gt;第1回新羽サマーフェスティバル&lt;br&gt;　実行委員長：白岩金男&lt;br&gt;&lt;/font&gt;&lt;/td&gt;&lt;/tr&gt;</v>
      </c>
    </row>
    <row r="253" spans="2:28" ht="81">
      <c r="B253" s="157"/>
      <c r="D253" s="75" t="str">
        <f>IF('新羽地域の年表 '!$A253="","","&lt;tr&gt;&lt;td valign="&amp;D$2&amp;"top"&amp;D$2&amp;"&gt;")</f>
        <v>&lt;tr&gt;&lt;td valign="top"&gt;</v>
      </c>
      <c r="E253" s="159" t="str">
        <f>IF('新羽地域の年表 '!A253="","",'新羽地域の年表 '!A253&amp;"年&lt;br&gt;&lt;font size="&amp;E$2&amp;"-1"&amp;E$2&amp;"&gt;"&amp;('新羽地域の年表 '!B253&amp;'新羽地域の年表 '!C253&amp;'新羽地域の年表 '!D253))</f>
        <v>1993年&lt;br&gt;&lt;font size="-1"&gt;平成5年</v>
      </c>
      <c r="F253" s="75" t="str">
        <f>IF('新羽地域の年表 '!$A253="","","&lt;/font&gt;&lt;/td&gt;&lt;td valign="&amp;F$2&amp;"top"&amp;F$2&amp;"&gt;&lt;font size="&amp;F$2&amp;"-1"&amp;F$2&amp;"&gt;")</f>
        <v>&lt;/font&gt;&lt;/td&gt;&lt;td valign="top"&gt;&lt;font size="-1"&gt;</v>
      </c>
      <c r="G253" s="156" t="str">
        <f>SUBSTITUTE('新羽地域の年表 '!E253,CHAR(10),"&lt;br&gt;")</f>
        <v>3月18日 地下鉄開業（新横浜～あざみ野間） &lt;br&gt;3/18新羽駅、新横浜北（後　北新横浜に改名）駅開業&lt;br&gt;新総合計画「ゆめはま2 0 1 0プラン（長期ビジョン）」を策定する&lt;br&gt;7月21日 横浜市交通事業経営健全化委員会設置 &lt;br&gt;横浜八景島がオープンする</v>
      </c>
      <c r="H253" s="75" t="str">
        <f>IF('新羽地域の年表 '!$A253="","","&lt;/font&gt;&lt;/td&gt;&lt;td nowrap valign="&amp;H$2&amp;"top"&amp;H$2&amp;"&gt;&lt;font size="&amp;F$2&amp;"-1"&amp;F$2&amp;"&gt;")</f>
        <v>&lt;/font&gt;&lt;/td&gt;&lt;td nowrap valign="top"&gt;&lt;font size="-1"&gt;</v>
      </c>
      <c r="I253" s="156" t="str">
        <f>IF('新羽地域の年表 '!F253="","","横浜開港"&amp;SUBSTITUTE('新羽地域の年表 '!F253,CHAR(10),"&lt;br&gt;")&amp;"周年")</f>
        <v>横浜開港134周年</v>
      </c>
      <c r="J253" s="75" t="str">
        <f>IF('新羽地域の年表 '!$F253="","","&lt;br&gt;")</f>
        <v>&lt;br&gt;</v>
      </c>
      <c r="K253" s="156" t="str">
        <f>IF('新羽地域の年表 '!G253="","","横浜市政"&amp;SUBSTITUTE('新羽地域の年表 '!G253,CHAR(10),"&lt;br&gt;")&amp;"周年")</f>
        <v>横浜市政104周年</v>
      </c>
      <c r="L253" s="75" t="str">
        <f>IF('新羽地域の年表 '!$G253="","","&lt;br&gt;")</f>
        <v>&lt;br&gt;</v>
      </c>
      <c r="M253" s="156" t="str">
        <f>IF('新羽地域の年表 '!H253="","","港北区制・新羽町設置"&amp;SUBSTITUTE('新羽地域の年表 '!H253,CHAR(10),"&lt;br&gt;")&amp;"周年")</f>
        <v>港北区制・新羽町設置54周年</v>
      </c>
      <c r="N253" s="75" t="str">
        <f>IF('新羽地域の年表 '!$H253="","","&lt;br&gt;")</f>
        <v>&lt;br&gt;</v>
      </c>
      <c r="O253" s="156" t="str">
        <f>IF('新羽地域の年表 '!I253="","","新羽町連合町内会（"&amp;SUBSTITUTE('新羽地域の年表 '!I253,CHAR(10),"&lt;br&gt;")&amp;"周年）&lt;br&gt;　連合町内会長："&amp;SUBSTITUTE('新羽地域の年表 '!J253,CHAR(10),"&lt;br&gt;"))</f>
        <v>新羽町連合町内会（20周年）&lt;br&gt;　連合町内会長：長澤　茂</v>
      </c>
      <c r="P253" s="75" t="str">
        <f>IF('新羽地域の年表 '!$J253="","","&lt;br&gt;")</f>
        <v>&lt;br&gt;</v>
      </c>
      <c r="Q253" s="156" t="str">
        <f>IF('新羽地域の年表 '!K253="","","第"&amp;SUBSTITUTE('新羽地域の年表 '!K253,CHAR(10),"&lt;br&gt;")&amp;"回新羽地区健民祭&lt;br&gt;　実行委員長:"&amp;SUBSTITUTE('新羽地域の年表 '!L253,CHAR(10),"&lt;br&gt;"))</f>
        <v>第20回新羽地区健民祭&lt;br&gt;　実行委員長:堀内　猛</v>
      </c>
      <c r="R253" s="75" t="str">
        <f>IF('新羽地域の年表 '!$L253="","","&lt;br&gt;　優勝：")</f>
        <v>&lt;br&gt;　優勝：</v>
      </c>
      <c r="S253" s="156" t="str">
        <f>SUBSTITUTE('新羽地域の年表 '!M253,CHAR(10),"&lt;br&gt;")</f>
        <v>北新羽</v>
      </c>
      <c r="T253" s="75" t="str">
        <f>IF('新羽地域の年表 '!$M253="","","&lt;br&gt;")</f>
        <v>&lt;br&gt;</v>
      </c>
      <c r="U253" s="156" t="str">
        <f>IF('新羽地域の年表 '!N253="","","第"&amp;SUBSTITUTE('新羽地域の年表 '!N253,CHAR(10),"&lt;br&gt;")&amp;"回新羽サマーフェスティバル&lt;br&gt;　実行委員長："&amp;SUBSTITUTE('新羽地域の年表 '!O253,CHAR(10),"&lt;br&gt;"))</f>
        <v>第2回新羽サマーフェスティバル&lt;br&gt;　実行委員長：白岩金男</v>
      </c>
      <c r="V253" s="75" t="str">
        <f>IF('新羽地域の年表 '!$O253="","","&lt;br&gt;")</f>
        <v>&lt;br&gt;</v>
      </c>
      <c r="W253" s="156" t="str">
        <f>IF('新羽地域の年表 '!P253="","",SUBSTITUTE('新羽地域の年表 '!P253,CHAR(10),"&lt;br&gt;"))</f>
        <v/>
      </c>
      <c r="X253" s="75" t="str">
        <f>IF('新羽地域の年表 '!$A253="","","&lt;/font&gt;&lt;/td&gt;&lt;/tr&gt;")</f>
        <v>&lt;/font&gt;&lt;/td&gt;&lt;/tr&gt;</v>
      </c>
      <c r="Y253" s="156"/>
      <c r="AA253" s="158"/>
      <c r="AB253" s="75" t="str">
        <f t="shared" si="5"/>
        <v>&lt;tr&gt;&lt;td valign="top"&gt;1993年&lt;br&gt;&lt;font size="-1"&gt;平成5年&lt;/font&gt;&lt;/td&gt;&lt;td valign="top"&gt;&lt;font size="-1"&gt;3月18日 地下鉄開業（新横浜～あざみ野間） &lt;br&gt;3/18新羽駅、新横浜北（後　北新横浜に改名）駅開業&lt;br&gt;新総合計画「ゆめはま2 0 1 0プラン（長期ビジョン）」を策定する&lt;br&gt;7月21日 横浜市交通事業経営健全化委員会設置 &lt;br&gt;横浜八景島がオープンする&lt;/font&gt;&lt;/td&gt;&lt;td nowrap valign="top"&gt;&lt;font size="-1"&gt;横浜開港134周年&lt;br&gt;横浜市政104周年&lt;br&gt;港北区制・新羽町設置54周年&lt;br&gt;新羽町連合町内会（20周年）&lt;br&gt;　連合町内会長：長澤　茂&lt;br&gt;第20回新羽地区健民祭&lt;br&gt;　実行委員長:堀内　猛&lt;br&gt;　優勝：北新羽&lt;br&gt;第2回新羽サマーフェスティバル&lt;br&gt;　実行委員長：白岩金男&lt;br&gt;&lt;/font&gt;&lt;/td&gt;&lt;/tr&gt;</v>
      </c>
    </row>
    <row r="254" spans="2:28" ht="135">
      <c r="B254" s="157"/>
      <c r="D254" s="75" t="str">
        <f>IF('新羽地域の年表 '!$A254="","","&lt;tr&gt;&lt;td valign="&amp;D$2&amp;"top"&amp;D$2&amp;"&gt;")</f>
        <v>&lt;tr&gt;&lt;td valign="top"&gt;</v>
      </c>
      <c r="E254" s="159" t="str">
        <f>IF('新羽地域の年表 '!A254="","",'新羽地域の年表 '!A254&amp;"年&lt;br&gt;&lt;font size="&amp;E$2&amp;"-1"&amp;E$2&amp;"&gt;"&amp;('新羽地域の年表 '!B254&amp;'新羽地域の年表 '!C254&amp;'新羽地域の年表 '!D254))</f>
        <v>1994年&lt;br&gt;&lt;font size="-1"&gt;平成6年</v>
      </c>
      <c r="F254" s="75" t="str">
        <f>IF('新羽地域の年表 '!$A254="","","&lt;/font&gt;&lt;/td&gt;&lt;td valign="&amp;F$2&amp;"top"&amp;F$2&amp;"&gt;&lt;font size="&amp;F$2&amp;"-1"&amp;F$2&amp;"&gt;")</f>
        <v>&lt;/font&gt;&lt;/td&gt;&lt;td valign="top"&gt;&lt;font size="-1"&gt;</v>
      </c>
      <c r="G254" s="156" t="str">
        <f>SUBSTITUTE('新羽地域の年表 '!E254,CHAR(10),"&lt;br&gt;")</f>
        <v>4月横浜市中央図書館が全面オープンする&lt;br&gt;8月9日 横浜市交通事業経営健全化委員会答申 &lt;br&gt;主任児童委員制度の創設&lt;br&gt;11月6日、行政区の再編に伴い、港北区、緑区の再編成が行われる。 同日より新たに青葉区、都筑区が誕生。新羽町の一部を都筑区勝田町に編入。また、それぞれの名称を冠称とした消防団が設置され、18行政区、21消防団、7,824人をもって運営される &lt;br&gt;新横浜行政サービスコーナー開設&lt;br&gt;コミュニティ・スクールを、学校施設を活用したコミュニティハウスとして位置づける</v>
      </c>
      <c r="H254" s="75" t="str">
        <f>IF('新羽地域の年表 '!$A254="","","&lt;/font&gt;&lt;/td&gt;&lt;td nowrap valign="&amp;H$2&amp;"top"&amp;H$2&amp;"&gt;&lt;font size="&amp;F$2&amp;"-1"&amp;F$2&amp;"&gt;")</f>
        <v>&lt;/font&gt;&lt;/td&gt;&lt;td nowrap valign="top"&gt;&lt;font size="-1"&gt;</v>
      </c>
      <c r="I254" s="156" t="str">
        <f>IF('新羽地域の年表 '!F254="","","横浜開港"&amp;SUBSTITUTE('新羽地域の年表 '!F254,CHAR(10),"&lt;br&gt;")&amp;"周年")</f>
        <v>横浜開港135周年</v>
      </c>
      <c r="J254" s="75" t="str">
        <f>IF('新羽地域の年表 '!$F254="","","&lt;br&gt;")</f>
        <v>&lt;br&gt;</v>
      </c>
      <c r="K254" s="156" t="str">
        <f>IF('新羽地域の年表 '!G254="","","横浜市政"&amp;SUBSTITUTE('新羽地域の年表 '!G254,CHAR(10),"&lt;br&gt;")&amp;"周年")</f>
        <v>横浜市政105周年</v>
      </c>
      <c r="L254" s="75" t="str">
        <f>IF('新羽地域の年表 '!$G254="","","&lt;br&gt;")</f>
        <v>&lt;br&gt;</v>
      </c>
      <c r="M254" s="156" t="str">
        <f>IF('新羽地域の年表 '!H254="","","港北区制・新羽町設置"&amp;SUBSTITUTE('新羽地域の年表 '!H254,CHAR(10),"&lt;br&gt;")&amp;"周年")</f>
        <v>港北区制・新羽町設置55周年</v>
      </c>
      <c r="N254" s="75" t="str">
        <f>IF('新羽地域の年表 '!$H254="","","&lt;br&gt;")</f>
        <v>&lt;br&gt;</v>
      </c>
      <c r="O254" s="156" t="str">
        <f>IF('新羽地域の年表 '!I254="","","新羽町連合町内会（"&amp;SUBSTITUTE('新羽地域の年表 '!I254,CHAR(10),"&lt;br&gt;")&amp;"周年）&lt;br&gt;　連合町内会長："&amp;SUBSTITUTE('新羽地域の年表 '!J254,CHAR(10),"&lt;br&gt;"))</f>
        <v>新羽町連合町内会（21周年）&lt;br&gt;　連合町内会長：長澤　茂</v>
      </c>
      <c r="P254" s="75" t="str">
        <f>IF('新羽地域の年表 '!$J254="","","&lt;br&gt;")</f>
        <v>&lt;br&gt;</v>
      </c>
      <c r="Q254" s="156" t="str">
        <f>IF('新羽地域の年表 '!K254="","","第"&amp;SUBSTITUTE('新羽地域の年表 '!K254,CHAR(10),"&lt;br&gt;")&amp;"回新羽地区健民祭&lt;br&gt;　実行委員長:"&amp;SUBSTITUTE('新羽地域の年表 '!L254,CHAR(10),"&lt;br&gt;"))</f>
        <v>第21回新羽地区健民祭&lt;br&gt;　実行委員長:堀内　猛</v>
      </c>
      <c r="R254" s="75" t="str">
        <f>IF('新羽地域の年表 '!$L254="","","&lt;br&gt;　優勝：")</f>
        <v>&lt;br&gt;　優勝：</v>
      </c>
      <c r="S254" s="156" t="str">
        <f>SUBSTITUTE('新羽地域の年表 '!M254,CHAR(10),"&lt;br&gt;")</f>
        <v>北新羽</v>
      </c>
      <c r="T254" s="75" t="str">
        <f>IF('新羽地域の年表 '!$M254="","","&lt;br&gt;")</f>
        <v>&lt;br&gt;</v>
      </c>
      <c r="U254" s="156" t="str">
        <f>IF('新羽地域の年表 '!N254="","","第"&amp;SUBSTITUTE('新羽地域の年表 '!N254,CHAR(10),"&lt;br&gt;")&amp;"回新羽サマーフェスティバル&lt;br&gt;　実行委員長："&amp;SUBSTITUTE('新羽地域の年表 '!O254,CHAR(10),"&lt;br&gt;"))</f>
        <v>第3回新羽サマーフェスティバル&lt;br&gt;　実行委員長：白岩金男</v>
      </c>
      <c r="V254" s="75" t="str">
        <f>IF('新羽地域の年表 '!$O254="","","&lt;br&gt;")</f>
        <v>&lt;br&gt;</v>
      </c>
      <c r="W254" s="156" t="str">
        <f>IF('新羽地域の年表 '!P254="","",SUBSTITUTE('新羽地域の年表 '!P254,CHAR(10),"&lt;br&gt;"))</f>
        <v/>
      </c>
      <c r="X254" s="75" t="str">
        <f>IF('新羽地域の年表 '!$A254="","","&lt;/font&gt;&lt;/td&gt;&lt;/tr&gt;")</f>
        <v>&lt;/font&gt;&lt;/td&gt;&lt;/tr&gt;</v>
      </c>
      <c r="Y254" s="156"/>
      <c r="AA254" s="158"/>
      <c r="AB254" s="75" t="str">
        <f t="shared" si="5"/>
        <v>&lt;tr&gt;&lt;td valign="top"&gt;1994年&lt;br&gt;&lt;font size="-1"&gt;平成6年&lt;/font&gt;&lt;/td&gt;&lt;td valign="top"&gt;&lt;font size="-1"&gt;4月横浜市中央図書館が全面オープンする&lt;br&gt;8月9日 横浜市交通事業経営健全化委員会答申 &lt;br&gt;主任児童委員制度の創設&lt;br&gt;11月6日、行政区の再編に伴い、港北区、緑区の再編成が行われる。 同日より新たに青葉区、都筑区が誕生。新羽町の一部を都筑区勝田町に編入。また、それぞれの名称を冠称とした消防団が設置され、18行政区、21消防団、7,824人をもって運営される &lt;br&gt;新横浜行政サービスコーナー開設&lt;br&gt;コミュニティ・スクールを、学校施設を活用したコミュニティハウスとして位置づける&lt;/font&gt;&lt;/td&gt;&lt;td nowrap valign="top"&gt;&lt;font size="-1"&gt;横浜開港135周年&lt;br&gt;横浜市政105周年&lt;br&gt;港北区制・新羽町設置55周年&lt;br&gt;新羽町連合町内会（21周年）&lt;br&gt;　連合町内会長：長澤　茂&lt;br&gt;第21回新羽地区健民祭&lt;br&gt;　実行委員長:堀内　猛&lt;br&gt;　優勝：北新羽&lt;br&gt;第3回新羽サマーフェスティバル&lt;br&gt;　実行委員長：白岩金男&lt;br&gt;&lt;/font&gt;&lt;/td&gt;&lt;/tr&gt;</v>
      </c>
    </row>
    <row r="255" spans="2:28" ht="94.5">
      <c r="B255" s="157"/>
      <c r="D255" s="75" t="str">
        <f>IF('新羽地域の年表 '!$A255="","","&lt;tr&gt;&lt;td valign="&amp;D$2&amp;"top"&amp;D$2&amp;"&gt;")</f>
        <v>&lt;tr&gt;&lt;td valign="top"&gt;</v>
      </c>
      <c r="E255" s="159" t="str">
        <f>IF('新羽地域の年表 '!A255="","",'新羽地域の年表 '!A255&amp;"年&lt;br&gt;&lt;font size="&amp;E$2&amp;"-1"&amp;E$2&amp;"&gt;"&amp;('新羽地域の年表 '!B255&amp;'新羽地域の年表 '!C255&amp;'新羽地域の年表 '!D255))</f>
        <v>1995年&lt;br&gt;&lt;font size="-1"&gt;平成7年</v>
      </c>
      <c r="F255" s="75" t="str">
        <f>IF('新羽地域の年表 '!$A255="","","&lt;/font&gt;&lt;/td&gt;&lt;td valign="&amp;F$2&amp;"top"&amp;F$2&amp;"&gt;&lt;font size="&amp;F$2&amp;"-1"&amp;F$2&amp;"&gt;")</f>
        <v>&lt;/font&gt;&lt;/td&gt;&lt;td valign="top"&gt;&lt;font size="-1"&gt;</v>
      </c>
      <c r="G255" s="156" t="str">
        <f>SUBSTITUTE('新羽地域の年表 '!E255,CHAR(10),"&lt;br&gt;")</f>
        <v>１月横浜市歴史博物館がオープンする&lt;br&gt;1月17日　阪神淡路大震災　&lt;br&gt;3月20日　地下鉄サリン事件&lt;br&gt;新吉田地域ケアプラザ開設&lt;br&gt;日吉駅行政サービスコーナー開設&lt;br&gt;震災時避難場所が決定&lt;br&gt;学校５日制の拡大により、第２・第４土曜日は学校が休みとなる（学校５日制支援事業を第２・第４土曜日に実施する）</v>
      </c>
      <c r="H255" s="75" t="str">
        <f>IF('新羽地域の年表 '!$A255="","","&lt;/font&gt;&lt;/td&gt;&lt;td nowrap valign="&amp;H$2&amp;"top"&amp;H$2&amp;"&gt;&lt;font size="&amp;F$2&amp;"-1"&amp;F$2&amp;"&gt;")</f>
        <v>&lt;/font&gt;&lt;/td&gt;&lt;td nowrap valign="top"&gt;&lt;font size="-1"&gt;</v>
      </c>
      <c r="I255" s="156" t="str">
        <f>IF('新羽地域の年表 '!F255="","","横浜開港"&amp;SUBSTITUTE('新羽地域の年表 '!F255,CHAR(10),"&lt;br&gt;")&amp;"周年")</f>
        <v>横浜開港136周年</v>
      </c>
      <c r="J255" s="75" t="str">
        <f>IF('新羽地域の年表 '!$F255="","","&lt;br&gt;")</f>
        <v>&lt;br&gt;</v>
      </c>
      <c r="K255" s="156" t="str">
        <f>IF('新羽地域の年表 '!G255="","","横浜市政"&amp;SUBSTITUTE('新羽地域の年表 '!G255,CHAR(10),"&lt;br&gt;")&amp;"周年")</f>
        <v>横浜市政106周年</v>
      </c>
      <c r="L255" s="75" t="str">
        <f>IF('新羽地域の年表 '!$G255="","","&lt;br&gt;")</f>
        <v>&lt;br&gt;</v>
      </c>
      <c r="M255" s="156" t="str">
        <f>IF('新羽地域の年表 '!H255="","","港北区制・新羽町設置"&amp;SUBSTITUTE('新羽地域の年表 '!H255,CHAR(10),"&lt;br&gt;")&amp;"周年")</f>
        <v>港北区制・新羽町設置56周年</v>
      </c>
      <c r="N255" s="75" t="str">
        <f>IF('新羽地域の年表 '!$H255="","","&lt;br&gt;")</f>
        <v>&lt;br&gt;</v>
      </c>
      <c r="O255" s="156" t="str">
        <f>IF('新羽地域の年表 '!I255="","","新羽町連合町内会（"&amp;SUBSTITUTE('新羽地域の年表 '!I255,CHAR(10),"&lt;br&gt;")&amp;"周年）&lt;br&gt;　連合町内会長："&amp;SUBSTITUTE('新羽地域の年表 '!J255,CHAR(10),"&lt;br&gt;"))</f>
        <v>新羽町連合町内会（22周年）&lt;br&gt;　連合町内会長：長澤　茂</v>
      </c>
      <c r="P255" s="75" t="str">
        <f>IF('新羽地域の年表 '!$J255="","","&lt;br&gt;")</f>
        <v>&lt;br&gt;</v>
      </c>
      <c r="Q255" s="156" t="str">
        <f>IF('新羽地域の年表 '!K255="","","第"&amp;SUBSTITUTE('新羽地域の年表 '!K255,CHAR(10),"&lt;br&gt;")&amp;"回新羽地区健民祭&lt;br&gt;　実行委員長:"&amp;SUBSTITUTE('新羽地域の年表 '!L255,CHAR(10),"&lt;br&gt;"))</f>
        <v>第22回新羽地区健民祭&lt;br&gt;　実行委員長:堀内　猛</v>
      </c>
      <c r="R255" s="75" t="str">
        <f>IF('新羽地域の年表 '!$L255="","","&lt;br&gt;　優勝：")</f>
        <v>&lt;br&gt;　優勝：</v>
      </c>
      <c r="S255" s="156" t="str">
        <f>SUBSTITUTE('新羽地域の年表 '!M255,CHAR(10),"&lt;br&gt;")</f>
        <v>中之久保</v>
      </c>
      <c r="T255" s="75" t="str">
        <f>IF('新羽地域の年表 '!$M255="","","&lt;br&gt;")</f>
        <v>&lt;br&gt;</v>
      </c>
      <c r="U255" s="156" t="str">
        <f>IF('新羽地域の年表 '!N255="","","第"&amp;SUBSTITUTE('新羽地域の年表 '!N255,CHAR(10),"&lt;br&gt;")&amp;"回新羽サマーフェスティバル&lt;br&gt;　実行委員長："&amp;SUBSTITUTE('新羽地域の年表 '!O255,CHAR(10),"&lt;br&gt;"))</f>
        <v>第4回新羽サマーフェスティバル&lt;br&gt;　実行委員長：白岩金男</v>
      </c>
      <c r="V255" s="75" t="str">
        <f>IF('新羽地域の年表 '!$O255="","","&lt;br&gt;")</f>
        <v>&lt;br&gt;</v>
      </c>
      <c r="W255" s="156" t="str">
        <f>IF('新羽地域の年表 '!P255="","",SUBSTITUTE('新羽地域の年表 '!P255,CHAR(10),"&lt;br&gt;"))</f>
        <v/>
      </c>
      <c r="X255" s="75" t="str">
        <f>IF('新羽地域の年表 '!$A255="","","&lt;/font&gt;&lt;/td&gt;&lt;/tr&gt;")</f>
        <v>&lt;/font&gt;&lt;/td&gt;&lt;/tr&gt;</v>
      </c>
      <c r="Y255" s="156"/>
      <c r="AA255" s="158"/>
      <c r="AB255" s="75" t="str">
        <f t="shared" si="5"/>
        <v>&lt;tr&gt;&lt;td valign="top"&gt;1995年&lt;br&gt;&lt;font size="-1"&gt;平成7年&lt;/font&gt;&lt;/td&gt;&lt;td valign="top"&gt;&lt;font size="-1"&gt;１月横浜市歴史博物館がオープンする&lt;br&gt;1月17日　阪神淡路大震災　&lt;br&gt;3月20日　地下鉄サリン事件&lt;br&gt;新吉田地域ケアプラザ開設&lt;br&gt;日吉駅行政サービスコーナー開設&lt;br&gt;震災時避難場所が決定&lt;br&gt;学校５日制の拡大により、第２・第４土曜日は学校が休みとなる（学校５日制支援事業を第２・第４土曜日に実施する）&lt;/font&gt;&lt;/td&gt;&lt;td nowrap valign="top"&gt;&lt;font size="-1"&gt;横浜開港136周年&lt;br&gt;横浜市政106周年&lt;br&gt;港北区制・新羽町設置56周年&lt;br&gt;新羽町連合町内会（22周年）&lt;br&gt;　連合町内会長：長澤　茂&lt;br&gt;第22回新羽地区健民祭&lt;br&gt;　実行委員長:堀内　猛&lt;br&gt;　優勝：中之久保&lt;br&gt;第4回新羽サマーフェスティバル&lt;br&gt;　実行委員長：白岩金男&lt;br&gt;&lt;/font&gt;&lt;/td&gt;&lt;/tr&gt;</v>
      </c>
    </row>
    <row r="256" spans="2:28" ht="54">
      <c r="B256" s="157"/>
      <c r="D256" s="75" t="str">
        <f>IF('新羽地域の年表 '!$A256="","","&lt;tr&gt;&lt;td valign="&amp;D$2&amp;"top"&amp;D$2&amp;"&gt;")</f>
        <v>&lt;tr&gt;&lt;td valign="top"&gt;</v>
      </c>
      <c r="E256" s="159" t="str">
        <f>IF('新羽地域の年表 '!A256="","",'新羽地域の年表 '!A256&amp;"年&lt;br&gt;&lt;font size="&amp;E$2&amp;"-1"&amp;E$2&amp;"&gt;"&amp;('新羽地域の年表 '!B256&amp;'新羽地域の年表 '!C256&amp;'新羽地域の年表 '!D256))</f>
        <v>1996年&lt;br&gt;&lt;font size="-1"&gt;平成8年</v>
      </c>
      <c r="F256" s="75" t="str">
        <f>IF('新羽地域の年表 '!$A256="","","&lt;/font&gt;&lt;/td&gt;&lt;td valign="&amp;F$2&amp;"top"&amp;F$2&amp;"&gt;&lt;font size="&amp;F$2&amp;"-1"&amp;F$2&amp;"&gt;")</f>
        <v>&lt;/font&gt;&lt;/td&gt;&lt;td valign="top"&gt;&lt;font size="-1"&gt;</v>
      </c>
      <c r="G256" s="156" t="str">
        <f>SUBSTITUTE('新羽地域の年表 '!E256,CHAR(10),"&lt;br&gt;")</f>
        <v>2月17日 地下鉄新羽車両基地開設&lt;br&gt;3月31日　飯島正夫氏、新羽地区青少年指導員協議会会長を退任&lt;br&gt;4月1日　中山文雄氏、新羽地区青少年指導員協議会会長に就任</v>
      </c>
      <c r="H256" s="75" t="str">
        <f>IF('新羽地域の年表 '!$A256="","","&lt;/font&gt;&lt;/td&gt;&lt;td nowrap valign="&amp;H$2&amp;"top"&amp;H$2&amp;"&gt;&lt;font size="&amp;F$2&amp;"-1"&amp;F$2&amp;"&gt;")</f>
        <v>&lt;/font&gt;&lt;/td&gt;&lt;td nowrap valign="top"&gt;&lt;font size="-1"&gt;</v>
      </c>
      <c r="I256" s="156" t="str">
        <f>IF('新羽地域の年表 '!F256="","","横浜開港"&amp;SUBSTITUTE('新羽地域の年表 '!F256,CHAR(10),"&lt;br&gt;")&amp;"周年")</f>
        <v>横浜開港137周年</v>
      </c>
      <c r="J256" s="75" t="str">
        <f>IF('新羽地域の年表 '!$F256="","","&lt;br&gt;")</f>
        <v>&lt;br&gt;</v>
      </c>
      <c r="K256" s="156" t="str">
        <f>IF('新羽地域の年表 '!G256="","","横浜市政"&amp;SUBSTITUTE('新羽地域の年表 '!G256,CHAR(10),"&lt;br&gt;")&amp;"周年")</f>
        <v>横浜市政107周年</v>
      </c>
      <c r="L256" s="75" t="str">
        <f>IF('新羽地域の年表 '!$G256="","","&lt;br&gt;")</f>
        <v>&lt;br&gt;</v>
      </c>
      <c r="M256" s="156" t="str">
        <f>IF('新羽地域の年表 '!H256="","","港北区制・新羽町設置"&amp;SUBSTITUTE('新羽地域の年表 '!H256,CHAR(10),"&lt;br&gt;")&amp;"周年")</f>
        <v>港北区制・新羽町設置57周年</v>
      </c>
      <c r="N256" s="75" t="str">
        <f>IF('新羽地域の年表 '!$H256="","","&lt;br&gt;")</f>
        <v>&lt;br&gt;</v>
      </c>
      <c r="O256" s="156" t="str">
        <f>IF('新羽地域の年表 '!I256="","","新羽町連合町内会（"&amp;SUBSTITUTE('新羽地域の年表 '!I256,CHAR(10),"&lt;br&gt;")&amp;"周年）&lt;br&gt;　連合町内会長："&amp;SUBSTITUTE('新羽地域の年表 '!J256,CHAR(10),"&lt;br&gt;"))</f>
        <v>新羽町連合町内会（23周年）&lt;br&gt;　連合町内会長：長澤　茂</v>
      </c>
      <c r="P256" s="75" t="str">
        <f>IF('新羽地域の年表 '!$J256="","","&lt;br&gt;")</f>
        <v>&lt;br&gt;</v>
      </c>
      <c r="Q256" s="156" t="str">
        <f>IF('新羽地域の年表 '!K256="","","第"&amp;SUBSTITUTE('新羽地域の年表 '!K256,CHAR(10),"&lt;br&gt;")&amp;"回新羽地区健民祭&lt;br&gt;　実行委員長:"&amp;SUBSTITUTE('新羽地域の年表 '!L256,CHAR(10),"&lt;br&gt;"))</f>
        <v>第23回新羽地区健民祭&lt;br&gt;　実行委員長:堀内　猛</v>
      </c>
      <c r="R256" s="75" t="str">
        <f>IF('新羽地域の年表 '!$L256="","","&lt;br&gt;　優勝：")</f>
        <v>&lt;br&gt;　優勝：</v>
      </c>
      <c r="S256" s="156" t="str">
        <f>SUBSTITUTE('新羽地域の年表 '!M256,CHAR(10),"&lt;br&gt;")</f>
        <v>北新羽</v>
      </c>
      <c r="T256" s="75" t="str">
        <f>IF('新羽地域の年表 '!$M256="","","&lt;br&gt;")</f>
        <v>&lt;br&gt;</v>
      </c>
      <c r="U256" s="156" t="str">
        <f>IF('新羽地域の年表 '!N256="","","第"&amp;SUBSTITUTE('新羽地域の年表 '!N256,CHAR(10),"&lt;br&gt;")&amp;"回新羽サマーフェスティバル&lt;br&gt;　実行委員長："&amp;SUBSTITUTE('新羽地域の年表 '!O256,CHAR(10),"&lt;br&gt;"))</f>
        <v>第5回新羽サマーフェスティバル&lt;br&gt;　実行委員長：白岩金男</v>
      </c>
      <c r="V256" s="75" t="str">
        <f>IF('新羽地域の年表 '!$O256="","","&lt;br&gt;")</f>
        <v>&lt;br&gt;</v>
      </c>
      <c r="W256" s="156" t="str">
        <f>IF('新羽地域の年表 '!P256="","",SUBSTITUTE('新羽地域の年表 '!P256,CHAR(10),"&lt;br&gt;"))</f>
        <v/>
      </c>
      <c r="X256" s="75" t="str">
        <f>IF('新羽地域の年表 '!$A256="","","&lt;/font&gt;&lt;/td&gt;&lt;/tr&gt;")</f>
        <v>&lt;/font&gt;&lt;/td&gt;&lt;/tr&gt;</v>
      </c>
      <c r="Y256" s="156"/>
      <c r="AA256" s="158"/>
      <c r="AB256" s="75" t="str">
        <f t="shared" si="5"/>
        <v>&lt;tr&gt;&lt;td valign="top"&gt;1996年&lt;br&gt;&lt;font size="-1"&gt;平成8年&lt;/font&gt;&lt;/td&gt;&lt;td valign="top"&gt;&lt;font size="-1"&gt;2月17日 地下鉄新羽車両基地開設&lt;br&gt;3月31日　飯島正夫氏、新羽地区青少年指導員協議会会長を退任&lt;br&gt;4月1日　中山文雄氏、新羽地区青少年指導員協議会会長に就任&lt;/font&gt;&lt;/td&gt;&lt;td nowrap valign="top"&gt;&lt;font size="-1"&gt;横浜開港137周年&lt;br&gt;横浜市政107周年&lt;br&gt;港北区制・新羽町設置57周年&lt;br&gt;新羽町連合町内会（23周年）&lt;br&gt;　連合町内会長：長澤　茂&lt;br&gt;第23回新羽地区健民祭&lt;br&gt;　実行委員長:堀内　猛&lt;br&gt;　優勝：北新羽&lt;br&gt;第5回新羽サマーフェスティバル&lt;br&gt;　実行委員長：白岩金男&lt;br&gt;&lt;/font&gt;&lt;/td&gt;&lt;/tr&gt;</v>
      </c>
    </row>
    <row r="257" spans="2:28" ht="108">
      <c r="B257" s="157"/>
      <c r="D257" s="75" t="str">
        <f>IF('新羽地域の年表 '!$A257="","","&lt;tr&gt;&lt;td valign="&amp;D$2&amp;"top"&amp;D$2&amp;"&gt;")</f>
        <v>&lt;tr&gt;&lt;td valign="top"&gt;</v>
      </c>
      <c r="E257" s="159" t="str">
        <f>IF('新羽地域の年表 '!A257="","",'新羽地域の年表 '!A257&amp;"年&lt;br&gt;&lt;font size="&amp;E$2&amp;"-1"&amp;E$2&amp;"&gt;"&amp;('新羽地域の年表 '!B257&amp;'新羽地域の年表 '!C257&amp;'新羽地域の年表 '!D257))</f>
        <v>1997年&lt;br&gt;&lt;font size="-1"&gt;平成9年</v>
      </c>
      <c r="F257" s="75" t="str">
        <f>IF('新羽地域の年表 '!$A257="","","&lt;/font&gt;&lt;/td&gt;&lt;td valign="&amp;F$2&amp;"top"&amp;F$2&amp;"&gt;&lt;font size="&amp;F$2&amp;"-1"&amp;F$2&amp;"&gt;")</f>
        <v>&lt;/font&gt;&lt;/td&gt;&lt;td valign="top"&gt;&lt;font size="-1"&gt;</v>
      </c>
      <c r="G257" s="156" t="str">
        <f>SUBSTITUTE('新羽地域の年表 '!E257,CHAR(10),"&lt;br&gt;")</f>
        <v>新羽丘陵公園竣工&lt;br&gt;2/3横田めぐみさん北朝鮮拉致実名報道&lt;br&gt;はまっこふれあいスクールはじまる&lt;br&gt;10月　鶴見、神奈川、西、伊勢佐木、加賀町、寿、大岡、港南、保土ヶ谷、旭、磯子、都筑の12消防団で本市で初めて190人の女性消防団員が任命される。 &lt;br&gt;篠原地区センター・篠原地域ケアプラザ開設&lt;br&gt;日本盲導犬協会訓練センター完成&lt;br&gt;事業所系ゴミ有料化スタート</v>
      </c>
      <c r="H257" s="75" t="str">
        <f>IF('新羽地域の年表 '!$A257="","","&lt;/font&gt;&lt;/td&gt;&lt;td nowrap valign="&amp;H$2&amp;"top"&amp;H$2&amp;"&gt;&lt;font size="&amp;F$2&amp;"-1"&amp;F$2&amp;"&gt;")</f>
        <v>&lt;/font&gt;&lt;/td&gt;&lt;td nowrap valign="top"&gt;&lt;font size="-1"&gt;</v>
      </c>
      <c r="I257" s="156" t="str">
        <f>IF('新羽地域の年表 '!F257="","","横浜開港"&amp;SUBSTITUTE('新羽地域の年表 '!F257,CHAR(10),"&lt;br&gt;")&amp;"周年")</f>
        <v>横浜開港138周年</v>
      </c>
      <c r="J257" s="75" t="str">
        <f>IF('新羽地域の年表 '!$F257="","","&lt;br&gt;")</f>
        <v>&lt;br&gt;</v>
      </c>
      <c r="K257" s="156" t="str">
        <f>IF('新羽地域の年表 '!G257="","","横浜市政"&amp;SUBSTITUTE('新羽地域の年表 '!G257,CHAR(10),"&lt;br&gt;")&amp;"周年")</f>
        <v>横浜市政108周年</v>
      </c>
      <c r="L257" s="75" t="str">
        <f>IF('新羽地域の年表 '!$G257="","","&lt;br&gt;")</f>
        <v>&lt;br&gt;</v>
      </c>
      <c r="M257" s="156" t="str">
        <f>IF('新羽地域の年表 '!H257="","","港北区制・新羽町設置"&amp;SUBSTITUTE('新羽地域の年表 '!H257,CHAR(10),"&lt;br&gt;")&amp;"周年")</f>
        <v>港北区制・新羽町設置58周年</v>
      </c>
      <c r="N257" s="75" t="str">
        <f>IF('新羽地域の年表 '!$H257="","","&lt;br&gt;")</f>
        <v>&lt;br&gt;</v>
      </c>
      <c r="O257" s="156" t="str">
        <f>IF('新羽地域の年表 '!I257="","","新羽町連合町内会（"&amp;SUBSTITUTE('新羽地域の年表 '!I257,CHAR(10),"&lt;br&gt;")&amp;"周年）&lt;br&gt;　連合町内会長："&amp;SUBSTITUTE('新羽地域の年表 '!J257,CHAR(10),"&lt;br&gt;"))</f>
        <v>新羽町連合町内会（24周年）&lt;br&gt;　連合町内会長：長澤　茂</v>
      </c>
      <c r="P257" s="75" t="str">
        <f>IF('新羽地域の年表 '!$J257="","","&lt;br&gt;")</f>
        <v>&lt;br&gt;</v>
      </c>
      <c r="Q257" s="156" t="str">
        <f>IF('新羽地域の年表 '!K257="","","第"&amp;SUBSTITUTE('新羽地域の年表 '!K257,CHAR(10),"&lt;br&gt;")&amp;"回新羽地区健民祭&lt;br&gt;　実行委員長:"&amp;SUBSTITUTE('新羽地域の年表 '!L257,CHAR(10),"&lt;br&gt;"))</f>
        <v>第24回新羽地区健民祭&lt;br&gt;　実行委員長:堀内　猛</v>
      </c>
      <c r="R257" s="75" t="str">
        <f>IF('新羽地域の年表 '!$L257="","","&lt;br&gt;　優勝：")</f>
        <v>&lt;br&gt;　優勝：</v>
      </c>
      <c r="S257" s="156" t="str">
        <f>SUBSTITUTE('新羽地域の年表 '!M257,CHAR(10),"&lt;br&gt;")</f>
        <v>北新羽</v>
      </c>
      <c r="T257" s="75" t="str">
        <f>IF('新羽地域の年表 '!$M257="","","&lt;br&gt;")</f>
        <v>&lt;br&gt;</v>
      </c>
      <c r="U257" s="156" t="str">
        <f>IF('新羽地域の年表 '!N257="","","第"&amp;SUBSTITUTE('新羽地域の年表 '!N257,CHAR(10),"&lt;br&gt;")&amp;"回新羽サマーフェスティバル&lt;br&gt;　実行委員長："&amp;SUBSTITUTE('新羽地域の年表 '!O257,CHAR(10),"&lt;br&gt;"))</f>
        <v>第6回新羽サマーフェスティバル&lt;br&gt;　実行委員長：白岩金男</v>
      </c>
      <c r="V257" s="75" t="str">
        <f>IF('新羽地域の年表 '!$O257="","","&lt;br&gt;")</f>
        <v>&lt;br&gt;</v>
      </c>
      <c r="W257" s="156" t="str">
        <f>IF('新羽地域の年表 '!P257="","",SUBSTITUTE('新羽地域の年表 '!P257,CHAR(10),"&lt;br&gt;"))</f>
        <v/>
      </c>
      <c r="X257" s="75" t="str">
        <f>IF('新羽地域の年表 '!$A257="","","&lt;/font&gt;&lt;/td&gt;&lt;/tr&gt;")</f>
        <v>&lt;/font&gt;&lt;/td&gt;&lt;/tr&gt;</v>
      </c>
      <c r="Y257" s="156"/>
      <c r="AA257" s="158"/>
      <c r="AB257" s="75" t="str">
        <f t="shared" si="5"/>
        <v>&lt;tr&gt;&lt;td valign="top"&gt;1997年&lt;br&gt;&lt;font size="-1"&gt;平成9年&lt;/font&gt;&lt;/td&gt;&lt;td valign="top"&gt;&lt;font size="-1"&gt;新羽丘陵公園竣工&lt;br&gt;2/3横田めぐみさん北朝鮮拉致実名報道&lt;br&gt;はまっこふれあいスクールはじまる&lt;br&gt;10月　鶴見、神奈川、西、伊勢佐木、加賀町、寿、大岡、港南、保土ヶ谷、旭、磯子、都筑の12消防団で本市で初めて190人の女性消防団員が任命される。 &lt;br&gt;篠原地区センター・篠原地域ケアプラザ開設&lt;br&gt;日本盲導犬協会訓練センター完成&lt;br&gt;事業所系ゴミ有料化スタート&lt;/font&gt;&lt;/td&gt;&lt;td nowrap valign="top"&gt;&lt;font size="-1"&gt;横浜開港138周年&lt;br&gt;横浜市政108周年&lt;br&gt;港北区制・新羽町設置58周年&lt;br&gt;新羽町連合町内会（24周年）&lt;br&gt;　連合町内会長：長澤　茂&lt;br&gt;第24回新羽地区健民祭&lt;br&gt;　実行委員長:堀内　猛&lt;br&gt;　優勝：北新羽&lt;br&gt;第6回新羽サマーフェスティバル&lt;br&gt;　実行委員長：白岩金男&lt;br&gt;&lt;/font&gt;&lt;/td&gt;&lt;/tr&gt;</v>
      </c>
    </row>
    <row r="258" spans="2:28" ht="148.5">
      <c r="B258" s="157"/>
      <c r="D258" s="75" t="str">
        <f>IF('新羽地域の年表 '!$A258="","","&lt;tr&gt;&lt;td valign="&amp;D$2&amp;"top"&amp;D$2&amp;"&gt;")</f>
        <v>&lt;tr&gt;&lt;td valign="top"&gt;</v>
      </c>
      <c r="E258" s="159" t="str">
        <f>IF('新羽地域の年表 '!A258="","",'新羽地域の年表 '!A258&amp;"年&lt;br&gt;&lt;font size="&amp;E$2&amp;"-1"&amp;E$2&amp;"&gt;"&amp;('新羽地域の年表 '!B258&amp;'新羽地域の年表 '!C258&amp;'新羽地域の年表 '!D258))</f>
        <v>1998年&lt;br&gt;&lt;font size="-1"&gt;平成10年</v>
      </c>
      <c r="F258" s="75" t="str">
        <f>IF('新羽地域の年表 '!$A258="","","&lt;/font&gt;&lt;/td&gt;&lt;td valign="&amp;F$2&amp;"top"&amp;F$2&amp;"&gt;&lt;font size="&amp;F$2&amp;"-1"&amp;F$2&amp;"&gt;")</f>
        <v>&lt;/font&gt;&lt;/td&gt;&lt;td valign="top"&gt;&lt;font size="-1"&gt;</v>
      </c>
      <c r="G258" s="156" t="str">
        <f>SUBSTITUTE('新羽地域の年表 '!E258,CHAR(10),"&lt;br&gt;")</f>
        <v>3月7日　港北消防団発足50周年&lt;br&gt;3月31日　中山文雄氏、新羽地区青少年指導員協議会会長を退任&lt;br&gt;4月1日　大森洋一氏、新羽地区青少年指導員協議会会長に就任&lt;br&gt;5月横浜国際競技場(現日産スタジアム)オープン&lt;br&gt;スポーツ医科学センター・スポーツコミュニティプラザ(現日産ウォーターパーク)開館&lt;br&gt;7月横浜国際プールがオープン&lt;br&gt;10月10日 市営交通イメージキャラクター「はまりん」誕生 &lt;br&gt;10月　平成10年度女性消防団員の任命を行うため200人増員の条例定数を改正し8,024人とし、200人の女性消防団員を採用し、累計390人となった</v>
      </c>
      <c r="H258" s="75" t="str">
        <f>IF('新羽地域の年表 '!$A258="","","&lt;/font&gt;&lt;/td&gt;&lt;td nowrap valign="&amp;H$2&amp;"top"&amp;H$2&amp;"&gt;&lt;font size="&amp;F$2&amp;"-1"&amp;F$2&amp;"&gt;")</f>
        <v>&lt;/font&gt;&lt;/td&gt;&lt;td nowrap valign="top"&gt;&lt;font size="-1"&gt;</v>
      </c>
      <c r="I258" s="156" t="str">
        <f>IF('新羽地域の年表 '!F258="","","横浜開港"&amp;SUBSTITUTE('新羽地域の年表 '!F258,CHAR(10),"&lt;br&gt;")&amp;"周年")</f>
        <v>横浜開港139周年</v>
      </c>
      <c r="J258" s="75" t="str">
        <f>IF('新羽地域の年表 '!$F258="","","&lt;br&gt;")</f>
        <v>&lt;br&gt;</v>
      </c>
      <c r="K258" s="156" t="str">
        <f>IF('新羽地域の年表 '!G258="","","横浜市政"&amp;SUBSTITUTE('新羽地域の年表 '!G258,CHAR(10),"&lt;br&gt;")&amp;"周年")</f>
        <v>横浜市政109周年</v>
      </c>
      <c r="L258" s="75" t="str">
        <f>IF('新羽地域の年表 '!$G258="","","&lt;br&gt;")</f>
        <v>&lt;br&gt;</v>
      </c>
      <c r="M258" s="156" t="str">
        <f>IF('新羽地域の年表 '!H258="","","港北区制・新羽町設置"&amp;SUBSTITUTE('新羽地域の年表 '!H258,CHAR(10),"&lt;br&gt;")&amp;"周年")</f>
        <v>港北区制・新羽町設置59周年</v>
      </c>
      <c r="N258" s="75" t="str">
        <f>IF('新羽地域の年表 '!$H258="","","&lt;br&gt;")</f>
        <v>&lt;br&gt;</v>
      </c>
      <c r="O258" s="156" t="str">
        <f>IF('新羽地域の年表 '!I258="","","新羽町連合町内会（"&amp;SUBSTITUTE('新羽地域の年表 '!I258,CHAR(10),"&lt;br&gt;")&amp;"周年）&lt;br&gt;　連合町内会長："&amp;SUBSTITUTE('新羽地域の年表 '!J258,CHAR(10),"&lt;br&gt;"))</f>
        <v>新羽町連合町内会（25周年）&lt;br&gt;　連合町内会長：長澤　茂</v>
      </c>
      <c r="P258" s="75" t="str">
        <f>IF('新羽地域の年表 '!$J258="","","&lt;br&gt;")</f>
        <v>&lt;br&gt;</v>
      </c>
      <c r="Q258" s="156" t="str">
        <f>IF('新羽地域の年表 '!K258="","","第"&amp;SUBSTITUTE('新羽地域の年表 '!K258,CHAR(10),"&lt;br&gt;")&amp;"回新羽地区健民祭&lt;br&gt;　実行委員長:"&amp;SUBSTITUTE('新羽地域の年表 '!L258,CHAR(10),"&lt;br&gt;"))</f>
        <v>第25回新羽地区健民祭&lt;br&gt;　実行委員長:堀内　猛</v>
      </c>
      <c r="R258" s="75" t="str">
        <f>IF('新羽地域の年表 '!$L258="","","&lt;br&gt;　優勝：")</f>
        <v>&lt;br&gt;　優勝：</v>
      </c>
      <c r="S258" s="156" t="str">
        <f>SUBSTITUTE('新羽地域の年表 '!M258,CHAR(10),"&lt;br&gt;")</f>
        <v>新羽町</v>
      </c>
      <c r="T258" s="75" t="str">
        <f>IF('新羽地域の年表 '!$M258="","","&lt;br&gt;")</f>
        <v>&lt;br&gt;</v>
      </c>
      <c r="U258" s="156" t="str">
        <f>IF('新羽地域の年表 '!N258="","","第"&amp;SUBSTITUTE('新羽地域の年表 '!N258,CHAR(10),"&lt;br&gt;")&amp;"回新羽サマーフェスティバル&lt;br&gt;　実行委員長："&amp;SUBSTITUTE('新羽地域の年表 '!O258,CHAR(10),"&lt;br&gt;"))</f>
        <v>第7回新羽サマーフェスティバル&lt;br&gt;　実行委員長：白岩金男</v>
      </c>
      <c r="V258" s="75" t="str">
        <f>IF('新羽地域の年表 '!$O258="","","&lt;br&gt;")</f>
        <v>&lt;br&gt;</v>
      </c>
      <c r="W258" s="156" t="str">
        <f>IF('新羽地域の年表 '!P258="","",SUBSTITUTE('新羽地域の年表 '!P258,CHAR(10),"&lt;br&gt;"))</f>
        <v/>
      </c>
      <c r="X258" s="75" t="str">
        <f>IF('新羽地域の年表 '!$A258="","","&lt;/font&gt;&lt;/td&gt;&lt;/tr&gt;")</f>
        <v>&lt;/font&gt;&lt;/td&gt;&lt;/tr&gt;</v>
      </c>
      <c r="Y258" s="156"/>
      <c r="AA258" s="158"/>
      <c r="AB258" s="75" t="str">
        <f t="shared" si="5"/>
        <v>&lt;tr&gt;&lt;td valign="top"&gt;1998年&lt;br&gt;&lt;font size="-1"&gt;平成10年&lt;/font&gt;&lt;/td&gt;&lt;td valign="top"&gt;&lt;font size="-1"&gt;3月7日　港北消防団発足50周年&lt;br&gt;3月31日　中山文雄氏、新羽地区青少年指導員協議会会長を退任&lt;br&gt;4月1日　大森洋一氏、新羽地区青少年指導員協議会会長に就任&lt;br&gt;5月横浜国際競技場(現日産スタジアム)オープン&lt;br&gt;スポーツ医科学センター・スポーツコミュニティプラザ(現日産ウォーターパーク)開館&lt;br&gt;7月横浜国際プールがオープン&lt;br&gt;10月10日 市営交通イメージキャラクター「はまりん」誕生 &lt;br&gt;10月　平成10年度女性消防団員の任命を行うため200人増員の条例定数を改正し8,024人とし、200人の女性消防団員を採用し、累計390人となった&lt;/font&gt;&lt;/td&gt;&lt;td nowrap valign="top"&gt;&lt;font size="-1"&gt;横浜開港139周年&lt;br&gt;横浜市政109周年&lt;br&gt;港北区制・新羽町設置59周年&lt;br&gt;新羽町連合町内会（25周年）&lt;br&gt;　連合町内会長：長澤　茂&lt;br&gt;第25回新羽地区健民祭&lt;br&gt;　実行委員長:堀内　猛&lt;br&gt;　優勝：新羽町&lt;br&gt;第7回新羽サマーフェスティバル&lt;br&gt;　実行委員長：白岩金男&lt;br&gt;&lt;/font&gt;&lt;/td&gt;&lt;/tr&gt;</v>
      </c>
    </row>
    <row r="259" spans="2:28" ht="175.5">
      <c r="B259" s="157"/>
      <c r="D259" s="75" t="str">
        <f>IF('新羽地域の年表 '!$A259="","","&lt;tr&gt;&lt;td valign="&amp;D$2&amp;"top"&amp;D$2&amp;"&gt;")</f>
        <v>&lt;tr&gt;&lt;td valign="top"&gt;</v>
      </c>
      <c r="E259" s="159" t="str">
        <f>IF('新羽地域の年表 '!A259="","",'新羽地域の年表 '!A259&amp;"年&lt;br&gt;&lt;font size="&amp;E$2&amp;"-1"&amp;E$2&amp;"&gt;"&amp;('新羽地域の年表 '!B259&amp;'新羽地域の年表 '!C259&amp;'新羽地域の年表 '!D259))</f>
        <v>1999年&lt;br&gt;&lt;font size="-1"&gt;平成11年</v>
      </c>
      <c r="F259" s="75" t="str">
        <f>IF('新羽地域の年表 '!$A259="","","&lt;/font&gt;&lt;/td&gt;&lt;td valign="&amp;F$2&amp;"top"&amp;F$2&amp;"&gt;&lt;font size="&amp;F$2&amp;"-1"&amp;F$2&amp;"&gt;")</f>
        <v>&lt;/font&gt;&lt;/td&gt;&lt;td valign="top"&gt;&lt;font size="-1"&gt;</v>
      </c>
      <c r="G259" s="156" t="str">
        <f>SUBSTITUTE('新羽地域の年表 '!E259,CHAR(10),"&lt;br&gt;")</f>
        <v>3月31日　長澤茂氏、新羽町連合町内会長を退任&lt;br&gt;3月31日　堀内猛氏　新羽地区体育指導委員連絡協議会会長を退任&lt;br&gt;4月1日　金子米太郎氏、新羽町連合町内会長に就任&lt;br&gt;4月1日　川向隆次氏　新羽地区体育指導委員連絡協議会会長に就任&lt;br&gt;港北区制60周年・新羽町設置60周年&lt;br&gt;4月よこはま動物園（ズーラシア）が開園&lt;br&gt;5月25日 交通局ホームページ開設 &lt;br&gt;8月29日 地下鉄開業（戸塚～湘南台間）・新横浜北駅を北新横浜駅に駅名変更 &lt;br&gt;10月　200人増員(女性120人、男性80人)条例定数を改定し、8,224人とし、累計で女性消防団員は510人となった。 &lt;br&gt;青少年指導員による全市一斉夜間パトロール開始</v>
      </c>
      <c r="H259" s="75" t="str">
        <f>IF('新羽地域の年表 '!$A259="","","&lt;/font&gt;&lt;/td&gt;&lt;td nowrap valign="&amp;H$2&amp;"top"&amp;H$2&amp;"&gt;&lt;font size="&amp;F$2&amp;"-1"&amp;F$2&amp;"&gt;")</f>
        <v>&lt;/font&gt;&lt;/td&gt;&lt;td nowrap valign="top"&gt;&lt;font size="-1"&gt;</v>
      </c>
      <c r="I259" s="156" t="str">
        <f>IF('新羽地域の年表 '!F259="","","横浜開港"&amp;SUBSTITUTE('新羽地域の年表 '!F259,CHAR(10),"&lt;br&gt;")&amp;"周年")</f>
        <v>横浜開港140周年</v>
      </c>
      <c r="J259" s="75" t="str">
        <f>IF('新羽地域の年表 '!$F259="","","&lt;br&gt;")</f>
        <v>&lt;br&gt;</v>
      </c>
      <c r="K259" s="156" t="str">
        <f>IF('新羽地域の年表 '!G259="","","横浜市政"&amp;SUBSTITUTE('新羽地域の年表 '!G259,CHAR(10),"&lt;br&gt;")&amp;"周年")</f>
        <v>横浜市政110周年</v>
      </c>
      <c r="L259" s="75" t="str">
        <f>IF('新羽地域の年表 '!$G259="","","&lt;br&gt;")</f>
        <v>&lt;br&gt;</v>
      </c>
      <c r="M259" s="156" t="str">
        <f>IF('新羽地域の年表 '!H259="","","港北区制・新羽町設置"&amp;SUBSTITUTE('新羽地域の年表 '!H259,CHAR(10),"&lt;br&gt;")&amp;"周年")</f>
        <v>港北区制・新羽町設置60周年</v>
      </c>
      <c r="N259" s="75" t="str">
        <f>IF('新羽地域の年表 '!$H259="","","&lt;br&gt;")</f>
        <v>&lt;br&gt;</v>
      </c>
      <c r="O259" s="156" t="str">
        <f>IF('新羽地域の年表 '!I259="","","新羽町連合町内会（"&amp;SUBSTITUTE('新羽地域の年表 '!I259,CHAR(10),"&lt;br&gt;")&amp;"周年）&lt;br&gt;　連合町内会長："&amp;SUBSTITUTE('新羽地域の年表 '!J259,CHAR(10),"&lt;br&gt;"))</f>
        <v>新羽町連合町内会（26周年）&lt;br&gt;　連合町内会長：金子米太郎</v>
      </c>
      <c r="P259" s="75" t="str">
        <f>IF('新羽地域の年表 '!$J259="","","&lt;br&gt;")</f>
        <v>&lt;br&gt;</v>
      </c>
      <c r="Q259" s="156" t="str">
        <f>IF('新羽地域の年表 '!K259="","","第"&amp;SUBSTITUTE('新羽地域の年表 '!K259,CHAR(10),"&lt;br&gt;")&amp;"回新羽地区健民祭&lt;br&gt;　実行委員長:"&amp;SUBSTITUTE('新羽地域の年表 '!L259,CHAR(10),"&lt;br&gt;"))</f>
        <v>第26回新羽地区健民祭&lt;br&gt;　実行委員長:川向隆次</v>
      </c>
      <c r="R259" s="75" t="str">
        <f>IF('新羽地域の年表 '!$L259="","","&lt;br&gt;　優勝：")</f>
        <v>&lt;br&gt;　優勝：</v>
      </c>
      <c r="S259" s="156" t="str">
        <f>SUBSTITUTE('新羽地域の年表 '!M259,CHAR(10),"&lt;br&gt;")</f>
        <v>北新羽</v>
      </c>
      <c r="T259" s="75" t="str">
        <f>IF('新羽地域の年表 '!$M259="","","&lt;br&gt;")</f>
        <v>&lt;br&gt;</v>
      </c>
      <c r="U259" s="156" t="str">
        <f>IF('新羽地域の年表 '!N259="","","第"&amp;SUBSTITUTE('新羽地域の年表 '!N259,CHAR(10),"&lt;br&gt;")&amp;"回新羽サマーフェスティバル&lt;br&gt;　実行委員長："&amp;SUBSTITUTE('新羽地域の年表 '!O259,CHAR(10),"&lt;br&gt;"))</f>
        <v>第8回新羽サマーフェスティバル&lt;br&gt;　実行委員長：白岩金男</v>
      </c>
      <c r="V259" s="75" t="str">
        <f>IF('新羽地域の年表 '!$O259="","","&lt;br&gt;")</f>
        <v>&lt;br&gt;</v>
      </c>
      <c r="W259" s="156" t="str">
        <f>IF('新羽地域の年表 '!P259="","",SUBSTITUTE('新羽地域の年表 '!P259,CHAR(10),"&lt;br&gt;"))</f>
        <v/>
      </c>
      <c r="X259" s="75" t="str">
        <f>IF('新羽地域の年表 '!$A259="","","&lt;/font&gt;&lt;/td&gt;&lt;/tr&gt;")</f>
        <v>&lt;/font&gt;&lt;/td&gt;&lt;/tr&gt;</v>
      </c>
      <c r="Y259" s="156"/>
      <c r="AA259" s="158"/>
      <c r="AB259" s="75" t="str">
        <f t="shared" si="5"/>
        <v>&lt;tr&gt;&lt;td valign="top"&gt;1999年&lt;br&gt;&lt;font size="-1"&gt;平成11年&lt;/font&gt;&lt;/td&gt;&lt;td valign="top"&gt;&lt;font size="-1"&gt;3月31日　長澤茂氏、新羽町連合町内会長を退任&lt;br&gt;3月31日　堀内猛氏　新羽地区体育指導委員連絡協議会会長を退任&lt;br&gt;4月1日　金子米太郎氏、新羽町連合町内会長に就任&lt;br&gt;4月1日　川向隆次氏　新羽地区体育指導委員連絡協議会会長に就任&lt;br&gt;港北区制60周年・新羽町設置60周年&lt;br&gt;4月よこはま動物園（ズーラシア）が開園&lt;br&gt;5月25日 交通局ホームページ開設 &lt;br&gt;8月29日 地下鉄開業（戸塚～湘南台間）・新横浜北駅を北新横浜駅に駅名変更 &lt;br&gt;10月　200人増員(女性120人、男性80人)条例定数を改定し、8,224人とし、累計で女性消防団員は510人となった。 &lt;br&gt;青少年指導員による全市一斉夜間パトロール開始&lt;/font&gt;&lt;/td&gt;&lt;td nowrap valign="top"&gt;&lt;font size="-1"&gt;横浜開港140周年&lt;br&gt;横浜市政110周年&lt;br&gt;港北区制・新羽町設置60周年&lt;br&gt;新羽町連合町内会（26周年）&lt;br&gt;　連合町内会長：金子米太郎&lt;br&gt;第26回新羽地区健民祭&lt;br&gt;　実行委員長:川向隆次&lt;br&gt;　優勝：北新羽&lt;br&gt;第8回新羽サマーフェスティバル&lt;br&gt;　実行委員長：白岩金男&lt;br&gt;&lt;/font&gt;&lt;/td&gt;&lt;/tr&gt;</v>
      </c>
    </row>
    <row r="260" spans="2:28" ht="148.5">
      <c r="B260" s="157"/>
      <c r="D260" s="75" t="str">
        <f>IF('新羽地域の年表 '!$A260="","","&lt;tr&gt;&lt;td valign="&amp;D$2&amp;"top"&amp;D$2&amp;"&gt;")</f>
        <v>&lt;tr&gt;&lt;td valign="top"&gt;</v>
      </c>
      <c r="E260" s="159" t="str">
        <f>IF('新羽地域の年表 '!A260="","",'新羽地域の年表 '!A260&amp;"年&lt;br&gt;&lt;font size="&amp;E$2&amp;"-1"&amp;E$2&amp;"&gt;"&amp;('新羽地域の年表 '!B260&amp;'新羽地域の年表 '!C260&amp;'新羽地域の年表 '!D260))</f>
        <v>2000年&lt;br&gt;&lt;font size="-1"&gt;平成12年</v>
      </c>
      <c r="F260" s="75" t="str">
        <f>IF('新羽地域の年表 '!$A260="","","&lt;/font&gt;&lt;/td&gt;&lt;td valign="&amp;F$2&amp;"top"&amp;F$2&amp;"&gt;&lt;font size="&amp;F$2&amp;"-1"&amp;F$2&amp;"&gt;")</f>
        <v>&lt;/font&gt;&lt;/td&gt;&lt;td valign="top"&gt;&lt;font size="-1"&gt;</v>
      </c>
      <c r="G260" s="156" t="str">
        <f>SUBSTITUTE('新羽地域の年表 '!E260,CHAR(10),"&lt;br&gt;")</f>
        <v>民生委員法・児童福祉法等7法改正、社会福祉法制定（社会福祉事業法を改正）（名誉職規定削除、民児協総務は「会長」と呼称変更、等）&lt;br&gt;介護保険制度施行　児童虐待防止法施行 &lt;br&gt;平成12年10月　女性消防団員の当初採用予定の最終年度であり、140人増員の条例定数の改定を行い、現在10月1日採用を予定。これにより、女性消防団員は累計650人となる。 &lt;br&gt;高田地域ケアプラザ、下田地域ケアプラザ、大豆戸地域ケアセンター(現大豆戸地域ケアプラザ)、下田ショートステイセンター開館&lt;br&gt;港北国際交流ラウンジ開館</v>
      </c>
      <c r="H260" s="75" t="str">
        <f>IF('新羽地域の年表 '!$A260="","","&lt;/font&gt;&lt;/td&gt;&lt;td nowrap valign="&amp;H$2&amp;"top"&amp;H$2&amp;"&gt;&lt;font size="&amp;F$2&amp;"-1"&amp;F$2&amp;"&gt;")</f>
        <v>&lt;/font&gt;&lt;/td&gt;&lt;td nowrap valign="top"&gt;&lt;font size="-1"&gt;</v>
      </c>
      <c r="I260" s="156" t="str">
        <f>IF('新羽地域の年表 '!F260="","","横浜開港"&amp;SUBSTITUTE('新羽地域の年表 '!F260,CHAR(10),"&lt;br&gt;")&amp;"周年")</f>
        <v>横浜開港141周年</v>
      </c>
      <c r="J260" s="75" t="str">
        <f>IF('新羽地域の年表 '!$F260="","","&lt;br&gt;")</f>
        <v>&lt;br&gt;</v>
      </c>
      <c r="K260" s="156" t="str">
        <f>IF('新羽地域の年表 '!G260="","","横浜市政"&amp;SUBSTITUTE('新羽地域の年表 '!G260,CHAR(10),"&lt;br&gt;")&amp;"周年")</f>
        <v>横浜市政111周年</v>
      </c>
      <c r="L260" s="75" t="str">
        <f>IF('新羽地域の年表 '!$G260="","","&lt;br&gt;")</f>
        <v>&lt;br&gt;</v>
      </c>
      <c r="M260" s="156" t="str">
        <f>IF('新羽地域の年表 '!H260="","","港北区制・新羽町設置"&amp;SUBSTITUTE('新羽地域の年表 '!H260,CHAR(10),"&lt;br&gt;")&amp;"周年")</f>
        <v>港北区制・新羽町設置61周年</v>
      </c>
      <c r="N260" s="75" t="str">
        <f>IF('新羽地域の年表 '!$H260="","","&lt;br&gt;")</f>
        <v>&lt;br&gt;</v>
      </c>
      <c r="O260" s="156" t="str">
        <f>IF('新羽地域の年表 '!I260="","","新羽町連合町内会（"&amp;SUBSTITUTE('新羽地域の年表 '!I260,CHAR(10),"&lt;br&gt;")&amp;"周年）&lt;br&gt;　連合町内会長："&amp;SUBSTITUTE('新羽地域の年表 '!J260,CHAR(10),"&lt;br&gt;"))</f>
        <v>新羽町連合町内会（27周年）&lt;br&gt;　連合町内会長：金子米太郎</v>
      </c>
      <c r="P260" s="75" t="str">
        <f>IF('新羽地域の年表 '!$J260="","","&lt;br&gt;")</f>
        <v>&lt;br&gt;</v>
      </c>
      <c r="Q260" s="156" t="str">
        <f>IF('新羽地域の年表 '!K260="","","第"&amp;SUBSTITUTE('新羽地域の年表 '!K260,CHAR(10),"&lt;br&gt;")&amp;"回新羽地区健民祭&lt;br&gt;　実行委員長:"&amp;SUBSTITUTE('新羽地域の年表 '!L260,CHAR(10),"&lt;br&gt;"))</f>
        <v>第27回新羽地区健民祭&lt;br&gt;　実行委員長:川向隆次</v>
      </c>
      <c r="R260" s="75" t="str">
        <f>IF('新羽地域の年表 '!$L260="","","&lt;br&gt;　優勝：")</f>
        <v>&lt;br&gt;　優勝：</v>
      </c>
      <c r="S260" s="156" t="str">
        <f>SUBSTITUTE('新羽地域の年表 '!M260,CHAR(10),"&lt;br&gt;")</f>
        <v>北新羽</v>
      </c>
      <c r="T260" s="75" t="str">
        <f>IF('新羽地域の年表 '!$M260="","","&lt;br&gt;")</f>
        <v>&lt;br&gt;</v>
      </c>
      <c r="U260" s="156" t="str">
        <f>IF('新羽地域の年表 '!N260="","","第"&amp;SUBSTITUTE('新羽地域の年表 '!N260,CHAR(10),"&lt;br&gt;")&amp;"回新羽サマーフェスティバル&lt;br&gt;　実行委員長："&amp;SUBSTITUTE('新羽地域の年表 '!O260,CHAR(10),"&lt;br&gt;"))</f>
        <v>第9回新羽サマーフェスティバル&lt;br&gt;　実行委員長：白岩金男</v>
      </c>
      <c r="V260" s="75" t="str">
        <f>IF('新羽地域の年表 '!$O260="","","&lt;br&gt;")</f>
        <v>&lt;br&gt;</v>
      </c>
      <c r="W260" s="156" t="str">
        <f>IF('新羽地域の年表 '!P260="","",SUBSTITUTE('新羽地域の年表 '!P260,CHAR(10),"&lt;br&gt;"))</f>
        <v/>
      </c>
      <c r="X260" s="75" t="str">
        <f>IF('新羽地域の年表 '!$A260="","","&lt;/font&gt;&lt;/td&gt;&lt;/tr&gt;")</f>
        <v>&lt;/font&gt;&lt;/td&gt;&lt;/tr&gt;</v>
      </c>
      <c r="Y260" s="156"/>
      <c r="AA260" s="158"/>
      <c r="AB260" s="75" t="str">
        <f t="shared" si="5"/>
        <v>&lt;tr&gt;&lt;td valign="top"&gt;2000年&lt;br&gt;&lt;font size="-1"&gt;平成12年&lt;/font&gt;&lt;/td&gt;&lt;td valign="top"&gt;&lt;font size="-1"&gt;民生委員法・児童福祉法等7法改正、社会福祉法制定（社会福祉事業法を改正）（名誉職規定削除、民児協総務は「会長」と呼称変更、等）&lt;br&gt;介護保険制度施行　児童虐待防止法施行 &lt;br&gt;平成12年10月　女性消防団員の当初採用予定の最終年度であり、140人増員の条例定数の改定を行い、現在10月1日採用を予定。これにより、女性消防団員は累計650人となる。 &lt;br&gt;高田地域ケアプラザ、下田地域ケアプラザ、大豆戸地域ケアセンター(現大豆戸地域ケアプラザ)、下田ショートステイセンター開館&lt;br&gt;港北国際交流ラウンジ開館&lt;/font&gt;&lt;/td&gt;&lt;td nowrap valign="top"&gt;&lt;font size="-1"&gt;横浜開港141周年&lt;br&gt;横浜市政111周年&lt;br&gt;港北区制・新羽町設置61周年&lt;br&gt;新羽町連合町内会（27周年）&lt;br&gt;　連合町内会長：金子米太郎&lt;br&gt;第27回新羽地区健民祭&lt;br&gt;　実行委員長:川向隆次&lt;br&gt;　優勝：北新羽&lt;br&gt;第9回新羽サマーフェスティバル&lt;br&gt;　実行委員長：白岩金男&lt;br&gt;&lt;/font&gt;&lt;/td&gt;&lt;/tr&gt;</v>
      </c>
    </row>
    <row r="261" spans="2:28" ht="40.5">
      <c r="B261" s="157"/>
      <c r="D261" s="75" t="str">
        <f>IF('新羽地域の年表 '!$A261="","","&lt;tr&gt;&lt;td valign="&amp;D$2&amp;"top"&amp;D$2&amp;"&gt;")</f>
        <v>&lt;tr&gt;&lt;td valign="top"&gt;</v>
      </c>
      <c r="E261" s="159" t="str">
        <f>IF('新羽地域の年表 '!A261="","",'新羽地域の年表 '!A261&amp;"年&lt;br&gt;&lt;font size="&amp;E$2&amp;"-1"&amp;E$2&amp;"&gt;"&amp;('新羽地域の年表 '!B261&amp;'新羽地域の年表 '!C261&amp;'新羽地域の年表 '!D261))</f>
        <v>2001年&lt;br&gt;&lt;font size="-1"&gt;平成13年</v>
      </c>
      <c r="F261" s="75" t="str">
        <f>IF('新羽地域の年表 '!$A261="","","&lt;/font&gt;&lt;/td&gt;&lt;td valign="&amp;F$2&amp;"top"&amp;F$2&amp;"&gt;&lt;font size="&amp;F$2&amp;"-1"&amp;F$2&amp;"&gt;")</f>
        <v>&lt;/font&gt;&lt;/td&gt;&lt;td valign="top"&gt;&lt;font size="-1"&gt;</v>
      </c>
      <c r="G261" s="156" t="str">
        <f>SUBSTITUTE('新羽地域の年表 '!E261,CHAR(10),"&lt;br&gt;")</f>
        <v xml:space="preserve">児童福祉法の一部改正（主任児童委員の法定化）&lt;br&gt;民生委員・児童委員の定数基準について（通知）（主任児童委員の複数配置実現） </v>
      </c>
      <c r="H261" s="75" t="str">
        <f>IF('新羽地域の年表 '!$A261="","","&lt;/font&gt;&lt;/td&gt;&lt;td nowrap valign="&amp;H$2&amp;"top"&amp;H$2&amp;"&gt;&lt;font size="&amp;F$2&amp;"-1"&amp;F$2&amp;"&gt;")</f>
        <v>&lt;/font&gt;&lt;/td&gt;&lt;td nowrap valign="top"&gt;&lt;font size="-1"&gt;</v>
      </c>
      <c r="I261" s="156" t="str">
        <f>IF('新羽地域の年表 '!F261="","","横浜開港"&amp;SUBSTITUTE('新羽地域の年表 '!F261,CHAR(10),"&lt;br&gt;")&amp;"周年")</f>
        <v>横浜開港142周年</v>
      </c>
      <c r="J261" s="75" t="str">
        <f>IF('新羽地域の年表 '!$F261="","","&lt;br&gt;")</f>
        <v>&lt;br&gt;</v>
      </c>
      <c r="K261" s="156" t="str">
        <f>IF('新羽地域の年表 '!G261="","","横浜市政"&amp;SUBSTITUTE('新羽地域の年表 '!G261,CHAR(10),"&lt;br&gt;")&amp;"周年")</f>
        <v>横浜市政112周年</v>
      </c>
      <c r="L261" s="75" t="str">
        <f>IF('新羽地域の年表 '!$G261="","","&lt;br&gt;")</f>
        <v>&lt;br&gt;</v>
      </c>
      <c r="M261" s="156" t="str">
        <f>IF('新羽地域の年表 '!H261="","","港北区制・新羽町設置"&amp;SUBSTITUTE('新羽地域の年表 '!H261,CHAR(10),"&lt;br&gt;")&amp;"周年")</f>
        <v>港北区制・新羽町設置62周年</v>
      </c>
      <c r="N261" s="75" t="str">
        <f>IF('新羽地域の年表 '!$H261="","","&lt;br&gt;")</f>
        <v>&lt;br&gt;</v>
      </c>
      <c r="O261" s="156" t="str">
        <f>IF('新羽地域の年表 '!I261="","","新羽町連合町内会（"&amp;SUBSTITUTE('新羽地域の年表 '!I261,CHAR(10),"&lt;br&gt;")&amp;"周年）&lt;br&gt;　連合町内会長："&amp;SUBSTITUTE('新羽地域の年表 '!J261,CHAR(10),"&lt;br&gt;"))</f>
        <v>新羽町連合町内会（28周年）&lt;br&gt;　連合町内会長：金子米太郎</v>
      </c>
      <c r="P261" s="75" t="str">
        <f>IF('新羽地域の年表 '!$J261="","","&lt;br&gt;")</f>
        <v>&lt;br&gt;</v>
      </c>
      <c r="Q261" s="156" t="str">
        <f>IF('新羽地域の年表 '!K261="","","第"&amp;SUBSTITUTE('新羽地域の年表 '!K261,CHAR(10),"&lt;br&gt;")&amp;"回新羽地区健民祭&lt;br&gt;　実行委員長:"&amp;SUBSTITUTE('新羽地域の年表 '!L261,CHAR(10),"&lt;br&gt;"))</f>
        <v>第28回新羽地区健民祭&lt;br&gt;　実行委員長:川向隆次</v>
      </c>
      <c r="R261" s="75" t="str">
        <f>IF('新羽地域の年表 '!$L261="","","&lt;br&gt;　優勝：")</f>
        <v>&lt;br&gt;　優勝：</v>
      </c>
      <c r="S261" s="156" t="str">
        <f>SUBSTITUTE('新羽地域の年表 '!M261,CHAR(10),"&lt;br&gt;")</f>
        <v>南</v>
      </c>
      <c r="T261" s="75" t="str">
        <f>IF('新羽地域の年表 '!$M261="","","&lt;br&gt;")</f>
        <v>&lt;br&gt;</v>
      </c>
      <c r="U261" s="156" t="str">
        <f>IF('新羽地域の年表 '!N261="","","第"&amp;SUBSTITUTE('新羽地域の年表 '!N261,CHAR(10),"&lt;br&gt;")&amp;"回新羽サマーフェスティバル&lt;br&gt;　実行委員長："&amp;SUBSTITUTE('新羽地域の年表 '!O261,CHAR(10),"&lt;br&gt;"))</f>
        <v>第10回新羽サマーフェスティバル&lt;br&gt;　実行委員長：白岩金男</v>
      </c>
      <c r="V261" s="75" t="str">
        <f>IF('新羽地域の年表 '!$O261="","","&lt;br&gt;")</f>
        <v>&lt;br&gt;</v>
      </c>
      <c r="W261" s="156" t="str">
        <f>IF('新羽地域の年表 '!P261="","",SUBSTITUTE('新羽地域の年表 '!P261,CHAR(10),"&lt;br&gt;"))</f>
        <v/>
      </c>
      <c r="X261" s="75" t="str">
        <f>IF('新羽地域の年表 '!$A261="","","&lt;/font&gt;&lt;/td&gt;&lt;/tr&gt;")</f>
        <v>&lt;/font&gt;&lt;/td&gt;&lt;/tr&gt;</v>
      </c>
      <c r="Y261" s="156"/>
      <c r="AA261" s="158"/>
      <c r="AB261" s="75" t="str">
        <f t="shared" si="5"/>
        <v>&lt;tr&gt;&lt;td valign="top"&gt;2001年&lt;br&gt;&lt;font size="-1"&gt;平成13年&lt;/font&gt;&lt;/td&gt;&lt;td valign="top"&gt;&lt;font size="-1"&gt;児童福祉法の一部改正（主任児童委員の法定化）&lt;br&gt;民生委員・児童委員の定数基準について（通知）（主任児童委員の複数配置実現） &lt;/font&gt;&lt;/td&gt;&lt;td nowrap valign="top"&gt;&lt;font size="-1"&gt;横浜開港142周年&lt;br&gt;横浜市政112周年&lt;br&gt;港北区制・新羽町設置62周年&lt;br&gt;新羽町連合町内会（28周年）&lt;br&gt;　連合町内会長：金子米太郎&lt;br&gt;第28回新羽地区健民祭&lt;br&gt;　実行委員長:川向隆次&lt;br&gt;　優勝：南&lt;br&gt;第10回新羽サマーフェスティバル&lt;br&gt;　実行委員長：白岩金男&lt;br&gt;&lt;/font&gt;&lt;/td&gt;&lt;/tr&gt;</v>
      </c>
    </row>
    <row r="262" spans="2:28" ht="135">
      <c r="B262" s="157"/>
      <c r="D262" s="75" t="str">
        <f>IF('新羽地域の年表 '!$A262="","","&lt;tr&gt;&lt;td valign="&amp;D$2&amp;"top"&amp;D$2&amp;"&gt;")</f>
        <v>&lt;tr&gt;&lt;td valign="top"&gt;</v>
      </c>
      <c r="E262" s="159" t="str">
        <f>IF('新羽地域の年表 '!A262="","",'新羽地域の年表 '!A262&amp;"年&lt;br&gt;&lt;font size="&amp;E$2&amp;"-1"&amp;E$2&amp;"&gt;"&amp;('新羽地域の年表 '!B262&amp;'新羽地域の年表 '!C262&amp;'新羽地域の年表 '!D262))</f>
        <v>2002年&lt;br&gt;&lt;font size="-1"&gt;平成14年</v>
      </c>
      <c r="F262" s="75" t="str">
        <f>IF('新羽地域の年表 '!$A262="","","&lt;/font&gt;&lt;/td&gt;&lt;td valign="&amp;F$2&amp;"top"&amp;F$2&amp;"&gt;&lt;font size="&amp;F$2&amp;"-1"&amp;F$2&amp;"&gt;")</f>
        <v>&lt;/font&gt;&lt;/td&gt;&lt;td valign="top"&gt;&lt;font size="-1"&gt;</v>
      </c>
      <c r="G262" s="156" t="str">
        <f>SUBSTITUTE('新羽地域の年表 '!E262,CHAR(10),"&lt;br&gt;")</f>
        <v>3月31日　白岩金男氏、新羽連合子ども会育成協議会会長を退任&lt;br&gt;4月1日　西山一氏、新羽連合子ども会育成協議会会長に就任&lt;br&gt;福祉保健センター開設(福祉部と保健所を統合)&lt;br&gt;樽町地域ケアプラザ開館&lt;br&gt;学校完全週５日制となる。&lt;br&gt;4月　赤レンガ倉庫がオープン&lt;br&gt;5月　横浜港大さん橋国際客船ターミナルがオープン&lt;br&gt;6月　2002FIFAワールドカップ決勝戦等が横浜国際総合競技場で開催&lt;br&gt;8月　新羽サマーフェスティバルを連合子ども会主催から新羽町連合町内会主催行事として実施</v>
      </c>
      <c r="H262" s="75" t="str">
        <f>IF('新羽地域の年表 '!$A262="","","&lt;/font&gt;&lt;/td&gt;&lt;td nowrap valign="&amp;H$2&amp;"top"&amp;H$2&amp;"&gt;&lt;font size="&amp;F$2&amp;"-1"&amp;F$2&amp;"&gt;")</f>
        <v>&lt;/font&gt;&lt;/td&gt;&lt;td nowrap valign="top"&gt;&lt;font size="-1"&gt;</v>
      </c>
      <c r="I262" s="156" t="str">
        <f>IF('新羽地域の年表 '!F262="","","横浜開港"&amp;SUBSTITUTE('新羽地域の年表 '!F262,CHAR(10),"&lt;br&gt;")&amp;"周年")</f>
        <v>横浜開港143周年</v>
      </c>
      <c r="J262" s="75" t="str">
        <f>IF('新羽地域の年表 '!$F262="","","&lt;br&gt;")</f>
        <v>&lt;br&gt;</v>
      </c>
      <c r="K262" s="156" t="str">
        <f>IF('新羽地域の年表 '!G262="","","横浜市政"&amp;SUBSTITUTE('新羽地域の年表 '!G262,CHAR(10),"&lt;br&gt;")&amp;"周年")</f>
        <v>横浜市政113周年</v>
      </c>
      <c r="L262" s="75" t="str">
        <f>IF('新羽地域の年表 '!$G262="","","&lt;br&gt;")</f>
        <v>&lt;br&gt;</v>
      </c>
      <c r="M262" s="156" t="str">
        <f>IF('新羽地域の年表 '!H262="","","港北区制・新羽町設置"&amp;SUBSTITUTE('新羽地域の年表 '!H262,CHAR(10),"&lt;br&gt;")&amp;"周年")</f>
        <v>港北区制・新羽町設置63周年</v>
      </c>
      <c r="N262" s="75" t="str">
        <f>IF('新羽地域の年表 '!$H262="","","&lt;br&gt;")</f>
        <v>&lt;br&gt;</v>
      </c>
      <c r="O262" s="156" t="str">
        <f>IF('新羽地域の年表 '!I262="","","新羽町連合町内会（"&amp;SUBSTITUTE('新羽地域の年表 '!I262,CHAR(10),"&lt;br&gt;")&amp;"周年）&lt;br&gt;　連合町内会長："&amp;SUBSTITUTE('新羽地域の年表 '!J262,CHAR(10),"&lt;br&gt;"))</f>
        <v>新羽町連合町内会（29周年）&lt;br&gt;　連合町内会長：金子米太郎</v>
      </c>
      <c r="P262" s="75" t="str">
        <f>IF('新羽地域の年表 '!$J262="","","&lt;br&gt;")</f>
        <v>&lt;br&gt;</v>
      </c>
      <c r="Q262" s="156" t="str">
        <f>IF('新羽地域の年表 '!K262="","","第"&amp;SUBSTITUTE('新羽地域の年表 '!K262,CHAR(10),"&lt;br&gt;")&amp;"回新羽地区健民祭&lt;br&gt;　実行委員長:"&amp;SUBSTITUTE('新羽地域の年表 '!L262,CHAR(10),"&lt;br&gt;"))</f>
        <v>第29回新羽地区健民祭&lt;br&gt;　実行委員長:川向隆次</v>
      </c>
      <c r="R262" s="75" t="str">
        <f>IF('新羽地域の年表 '!$L262="","","&lt;br&gt;　優勝：")</f>
        <v>&lt;br&gt;　優勝：</v>
      </c>
      <c r="S262" s="156" t="str">
        <f>SUBSTITUTE('新羽地域の年表 '!M262,CHAR(10),"&lt;br&gt;")</f>
        <v>北新羽</v>
      </c>
      <c r="T262" s="75" t="str">
        <f>IF('新羽地域の年表 '!$M262="","","&lt;br&gt;")</f>
        <v>&lt;br&gt;</v>
      </c>
      <c r="U262" s="156" t="str">
        <f>IF('新羽地域の年表 '!N262="","","第"&amp;SUBSTITUTE('新羽地域の年表 '!N262,CHAR(10),"&lt;br&gt;")&amp;"回新羽サマーフェスティバル&lt;br&gt;　実行委員長："&amp;SUBSTITUTE('新羽地域の年表 '!O262,CHAR(10),"&lt;br&gt;"))</f>
        <v>第11回新羽サマーフェスティバル&lt;br&gt;　実行委員長：西山　一</v>
      </c>
      <c r="V262" s="75" t="str">
        <f>IF('新羽地域の年表 '!$O262="","","&lt;br&gt;")</f>
        <v>&lt;br&gt;</v>
      </c>
      <c r="W262" s="156" t="str">
        <f>IF('新羽地域の年表 '!P262="","",SUBSTITUTE('新羽地域の年表 '!P262,CHAR(10),"&lt;br&gt;"))</f>
        <v/>
      </c>
      <c r="X262" s="75" t="str">
        <f>IF('新羽地域の年表 '!$A262="","","&lt;/font&gt;&lt;/td&gt;&lt;/tr&gt;")</f>
        <v>&lt;/font&gt;&lt;/td&gt;&lt;/tr&gt;</v>
      </c>
      <c r="Y262" s="156"/>
      <c r="AA262" s="158"/>
      <c r="AB262" s="75" t="str">
        <f t="shared" si="5"/>
        <v>&lt;tr&gt;&lt;td valign="top"&gt;2002年&lt;br&gt;&lt;font size="-1"&gt;平成14年&lt;/font&gt;&lt;/td&gt;&lt;td valign="top"&gt;&lt;font size="-1"&gt;3月31日　白岩金男氏、新羽連合子ども会育成協議会会長を退任&lt;br&gt;4月1日　西山一氏、新羽連合子ども会育成協議会会長に就任&lt;br&gt;福祉保健センター開設(福祉部と保健所を統合)&lt;br&gt;樽町地域ケアプラザ開館&lt;br&gt;学校完全週５日制となる。&lt;br&gt;4月　赤レンガ倉庫がオープン&lt;br&gt;5月　横浜港大さん橋国際客船ターミナルがオープン&lt;br&gt;6月　2002FIFAワールドカップ決勝戦等が横浜国際総合競技場で開催&lt;br&gt;8月　新羽サマーフェスティバルを連合子ども会主催から新羽町連合町内会主催行事として実施&lt;/font&gt;&lt;/td&gt;&lt;td nowrap valign="top"&gt;&lt;font size="-1"&gt;横浜開港143周年&lt;br&gt;横浜市政113周年&lt;br&gt;港北区制・新羽町設置63周年&lt;br&gt;新羽町連合町内会（29周年）&lt;br&gt;　連合町内会長：金子米太郎&lt;br&gt;第29回新羽地区健民祭&lt;br&gt;　実行委員長:川向隆次&lt;br&gt;　優勝：北新羽&lt;br&gt;第11回新羽サマーフェスティバル&lt;br&gt;　実行委員長：西山　一&lt;br&gt;&lt;/font&gt;&lt;/td&gt;&lt;/tr&gt;</v>
      </c>
    </row>
    <row r="263" spans="2:28" ht="67.5">
      <c r="B263" s="157"/>
      <c r="D263" s="75" t="str">
        <f>IF('新羽地域の年表 '!$A263="","","&lt;tr&gt;&lt;td valign="&amp;D$2&amp;"top"&amp;D$2&amp;"&gt;")</f>
        <v>&lt;tr&gt;&lt;td valign="top"&gt;</v>
      </c>
      <c r="E263" s="159" t="str">
        <f>IF('新羽地域の年表 '!A263="","",'新羽地域の年表 '!A263&amp;"年&lt;br&gt;&lt;font size="&amp;E$2&amp;"-1"&amp;E$2&amp;"&gt;"&amp;('新羽地域の年表 '!B263&amp;'新羽地域の年表 '!C263&amp;'新羽地域の年表 '!D263))</f>
        <v>2003年&lt;br&gt;&lt;font size="-1"&gt;平成15年</v>
      </c>
      <c r="F263" s="75" t="str">
        <f>IF('新羽地域の年表 '!$A263="","","&lt;/font&gt;&lt;/td&gt;&lt;td valign="&amp;F$2&amp;"top"&amp;F$2&amp;"&gt;&lt;font size="&amp;F$2&amp;"-1"&amp;F$2&amp;"&gt;")</f>
        <v>&lt;/font&gt;&lt;/td&gt;&lt;td valign="top"&gt;&lt;font size="-1"&gt;</v>
      </c>
      <c r="G263" s="156" t="str">
        <f>SUBSTITUTE('新羽地域の年表 '!E263,CHAR(10),"&lt;br&gt;")</f>
        <v>クリオ新横浜北自治会が誕生&lt;br&gt;3月31日　金子米太郎氏　連合町内会長を退任&lt;br&gt;4月1日　塩山良三氏　連合町内会長に就任&lt;br&gt;港北区役所の屋上緑化が完成&lt;br&gt;新横浜夢オアシス(鶴見川多目的遊水地)運用開始</v>
      </c>
      <c r="H263" s="75" t="str">
        <f>IF('新羽地域の年表 '!$A263="","","&lt;/font&gt;&lt;/td&gt;&lt;td nowrap valign="&amp;H$2&amp;"top"&amp;H$2&amp;"&gt;&lt;font size="&amp;F$2&amp;"-1"&amp;F$2&amp;"&gt;")</f>
        <v>&lt;/font&gt;&lt;/td&gt;&lt;td nowrap valign="top"&gt;&lt;font size="-1"&gt;</v>
      </c>
      <c r="I263" s="156" t="str">
        <f>IF('新羽地域の年表 '!F263="","","横浜開港"&amp;SUBSTITUTE('新羽地域の年表 '!F263,CHAR(10),"&lt;br&gt;")&amp;"周年")</f>
        <v>横浜開港144周年</v>
      </c>
      <c r="J263" s="75" t="str">
        <f>IF('新羽地域の年表 '!$F263="","","&lt;br&gt;")</f>
        <v>&lt;br&gt;</v>
      </c>
      <c r="K263" s="156" t="str">
        <f>IF('新羽地域の年表 '!G263="","","横浜市政"&amp;SUBSTITUTE('新羽地域の年表 '!G263,CHAR(10),"&lt;br&gt;")&amp;"周年")</f>
        <v>横浜市政114周年</v>
      </c>
      <c r="L263" s="75" t="str">
        <f>IF('新羽地域の年表 '!$G263="","","&lt;br&gt;")</f>
        <v>&lt;br&gt;</v>
      </c>
      <c r="M263" s="156" t="str">
        <f>IF('新羽地域の年表 '!H263="","","港北区制・新羽町設置"&amp;SUBSTITUTE('新羽地域の年表 '!H263,CHAR(10),"&lt;br&gt;")&amp;"周年")</f>
        <v>港北区制・新羽町設置64周年</v>
      </c>
      <c r="N263" s="75" t="str">
        <f>IF('新羽地域の年表 '!$H263="","","&lt;br&gt;")</f>
        <v>&lt;br&gt;</v>
      </c>
      <c r="O263" s="156" t="str">
        <f>IF('新羽地域の年表 '!I263="","","新羽町連合町内会（"&amp;SUBSTITUTE('新羽地域の年表 '!I263,CHAR(10),"&lt;br&gt;")&amp;"周年）&lt;br&gt;　連合町内会長："&amp;SUBSTITUTE('新羽地域の年表 '!J263,CHAR(10),"&lt;br&gt;"))</f>
        <v>新羽町連合町内会（30周年）&lt;br&gt;　連合町内会長：塩山良三</v>
      </c>
      <c r="P263" s="75" t="str">
        <f>IF('新羽地域の年表 '!$J263="","","&lt;br&gt;")</f>
        <v>&lt;br&gt;</v>
      </c>
      <c r="Q263" s="156" t="str">
        <f>IF('新羽地域の年表 '!K263="","","第"&amp;SUBSTITUTE('新羽地域の年表 '!K263,CHAR(10),"&lt;br&gt;")&amp;"回新羽地区健民祭&lt;br&gt;　実行委員長:"&amp;SUBSTITUTE('新羽地域の年表 '!L263,CHAR(10),"&lt;br&gt;"))</f>
        <v>第30回新羽地区健民祭&lt;br&gt;　実行委員長:川向隆次</v>
      </c>
      <c r="R263" s="75" t="str">
        <f>IF('新羽地域の年表 '!$L263="","","&lt;br&gt;　優勝：")</f>
        <v>&lt;br&gt;　優勝：</v>
      </c>
      <c r="S263" s="156" t="str">
        <f>SUBSTITUTE('新羽地域の年表 '!M263,CHAR(10),"&lt;br&gt;")</f>
        <v>北新羽</v>
      </c>
      <c r="T263" s="75" t="str">
        <f>IF('新羽地域の年表 '!$M263="","","&lt;br&gt;")</f>
        <v>&lt;br&gt;</v>
      </c>
      <c r="U263" s="156" t="str">
        <f>IF('新羽地域の年表 '!N263="","","第"&amp;SUBSTITUTE('新羽地域の年表 '!N263,CHAR(10),"&lt;br&gt;")&amp;"回新羽サマーフェスティバル&lt;br&gt;　実行委員長："&amp;SUBSTITUTE('新羽地域の年表 '!O263,CHAR(10),"&lt;br&gt;"))</f>
        <v>第12回新羽サマーフェスティバル&lt;br&gt;　実行委員長：西山　一</v>
      </c>
      <c r="V263" s="75" t="str">
        <f>IF('新羽地域の年表 '!$O263="","","&lt;br&gt;")</f>
        <v>&lt;br&gt;</v>
      </c>
      <c r="W263" s="156" t="str">
        <f>IF('新羽地域の年表 '!P263="","",SUBSTITUTE('新羽地域の年表 '!P263,CHAR(10),"&lt;br&gt;"))</f>
        <v/>
      </c>
      <c r="X263" s="75" t="str">
        <f>IF('新羽地域の年表 '!$A263="","","&lt;/font&gt;&lt;/td&gt;&lt;/tr&gt;")</f>
        <v>&lt;/font&gt;&lt;/td&gt;&lt;/tr&gt;</v>
      </c>
      <c r="Y263" s="156"/>
      <c r="AA263" s="158"/>
      <c r="AB263" s="75" t="str">
        <f t="shared" si="5"/>
        <v>&lt;tr&gt;&lt;td valign="top"&gt;2003年&lt;br&gt;&lt;font size="-1"&gt;平成15年&lt;/font&gt;&lt;/td&gt;&lt;td valign="top"&gt;&lt;font size="-1"&gt;クリオ新横浜北自治会が誕生&lt;br&gt;3月31日　金子米太郎氏　連合町内会長を退任&lt;br&gt;4月1日　塩山良三氏　連合町内会長に就任&lt;br&gt;港北区役所の屋上緑化が完成&lt;br&gt;新横浜夢オアシス(鶴見川多目的遊水地)運用開始&lt;/font&gt;&lt;/td&gt;&lt;td nowrap valign="top"&gt;&lt;font size="-1"&gt;横浜開港144周年&lt;br&gt;横浜市政114周年&lt;br&gt;港北区制・新羽町設置64周年&lt;br&gt;新羽町連合町内会（30周年）&lt;br&gt;　連合町内会長：塩山良三&lt;br&gt;第30回新羽地区健民祭&lt;br&gt;　実行委員長:川向隆次&lt;br&gt;　優勝：北新羽&lt;br&gt;第12回新羽サマーフェスティバル&lt;br&gt;　実行委員長：西山　一&lt;br&gt;&lt;/font&gt;&lt;/td&gt;&lt;/tr&gt;</v>
      </c>
    </row>
    <row r="264" spans="2:28" ht="81">
      <c r="B264" s="157"/>
      <c r="D264" s="75" t="str">
        <f>IF('新羽地域の年表 '!$A264="","","&lt;tr&gt;&lt;td valign="&amp;D$2&amp;"top"&amp;D$2&amp;"&gt;")</f>
        <v>&lt;tr&gt;&lt;td valign="top"&gt;</v>
      </c>
      <c r="E264" s="159" t="str">
        <f>IF('新羽地域の年表 '!A264="","",'新羽地域の年表 '!A264&amp;"年&lt;br&gt;&lt;font size="&amp;E$2&amp;"-1"&amp;E$2&amp;"&gt;"&amp;('新羽地域の年表 '!B264&amp;'新羽地域の年表 '!C264&amp;'新羽地域の年表 '!D264))</f>
        <v>2004年&lt;br&gt;&lt;font size="-1"&gt;平成16年</v>
      </c>
      <c r="F264" s="75" t="str">
        <f>IF('新羽地域の年表 '!$A264="","","&lt;/font&gt;&lt;/td&gt;&lt;td valign="&amp;F$2&amp;"top"&amp;F$2&amp;"&gt;&lt;font size="&amp;F$2&amp;"-1"&amp;F$2&amp;"&gt;")</f>
        <v>&lt;/font&gt;&lt;/td&gt;&lt;td valign="top"&gt;&lt;font size="-1"&gt;</v>
      </c>
      <c r="G264" s="156" t="str">
        <f>SUBSTITUTE('新羽地域の年表 '!E264,CHAR(10),"&lt;br&gt;")</f>
        <v>2月　みなとみらい線開業&lt;br&gt;3月31日　大森洋一氏、新羽地区青少年指導員協議会会長を退任&lt;br&gt;4月1日　磯部秀夫氏、新羽地区青少年指導員協議会会長に就任&lt;br&gt;城郷小机地区センター・城郷小机地域ケアプラザ開館&lt;br&gt;学校開放活性化モデル事業を実施する。（３校）</v>
      </c>
      <c r="H264" s="75" t="str">
        <f>IF('新羽地域の年表 '!$A264="","","&lt;/font&gt;&lt;/td&gt;&lt;td nowrap valign="&amp;H$2&amp;"top"&amp;H$2&amp;"&gt;&lt;font size="&amp;F$2&amp;"-1"&amp;F$2&amp;"&gt;")</f>
        <v>&lt;/font&gt;&lt;/td&gt;&lt;td nowrap valign="top"&gt;&lt;font size="-1"&gt;</v>
      </c>
      <c r="I264" s="156" t="str">
        <f>IF('新羽地域の年表 '!F264="","","横浜開港"&amp;SUBSTITUTE('新羽地域の年表 '!F264,CHAR(10),"&lt;br&gt;")&amp;"周年")</f>
        <v>横浜開港145周年</v>
      </c>
      <c r="J264" s="75" t="str">
        <f>IF('新羽地域の年表 '!$F264="","","&lt;br&gt;")</f>
        <v>&lt;br&gt;</v>
      </c>
      <c r="K264" s="156" t="str">
        <f>IF('新羽地域の年表 '!G264="","","横浜市政"&amp;SUBSTITUTE('新羽地域の年表 '!G264,CHAR(10),"&lt;br&gt;")&amp;"周年")</f>
        <v>横浜市政115周年</v>
      </c>
      <c r="L264" s="75" t="str">
        <f>IF('新羽地域の年表 '!$G264="","","&lt;br&gt;")</f>
        <v>&lt;br&gt;</v>
      </c>
      <c r="M264" s="156" t="str">
        <f>IF('新羽地域の年表 '!H264="","","港北区制・新羽町設置"&amp;SUBSTITUTE('新羽地域の年表 '!H264,CHAR(10),"&lt;br&gt;")&amp;"周年")</f>
        <v>港北区制・新羽町設置65周年</v>
      </c>
      <c r="N264" s="75" t="str">
        <f>IF('新羽地域の年表 '!$H264="","","&lt;br&gt;")</f>
        <v>&lt;br&gt;</v>
      </c>
      <c r="O264" s="156" t="str">
        <f>IF('新羽地域の年表 '!I264="","","新羽町連合町内会（"&amp;SUBSTITUTE('新羽地域の年表 '!I264,CHAR(10),"&lt;br&gt;")&amp;"周年）&lt;br&gt;　連合町内会長："&amp;SUBSTITUTE('新羽地域の年表 '!J264,CHAR(10),"&lt;br&gt;"))</f>
        <v>新羽町連合町内会（31周年）&lt;br&gt;　連合町内会長：塩山良三</v>
      </c>
      <c r="P264" s="75" t="str">
        <f>IF('新羽地域の年表 '!$J264="","","&lt;br&gt;")</f>
        <v>&lt;br&gt;</v>
      </c>
      <c r="Q264" s="156" t="str">
        <f>IF('新羽地域の年表 '!K264="","","第"&amp;SUBSTITUTE('新羽地域の年表 '!K264,CHAR(10),"&lt;br&gt;")&amp;"回新羽地区健民祭&lt;br&gt;　実行委員長:"&amp;SUBSTITUTE('新羽地域の年表 '!L264,CHAR(10),"&lt;br&gt;"))</f>
        <v>第31回新羽地区健民祭&lt;br&gt;　実行委員長:川向隆次</v>
      </c>
      <c r="R264" s="75" t="str">
        <f>IF('新羽地域の年表 '!$L264="","","&lt;br&gt;　優勝：")</f>
        <v>&lt;br&gt;　優勝：</v>
      </c>
      <c r="S264" s="156" t="str">
        <f>SUBSTITUTE('新羽地域の年表 '!M264,CHAR(10),"&lt;br&gt;")</f>
        <v>南</v>
      </c>
      <c r="T264" s="75" t="str">
        <f>IF('新羽地域の年表 '!$M264="","","&lt;br&gt;")</f>
        <v>&lt;br&gt;</v>
      </c>
      <c r="U264" s="156" t="str">
        <f>IF('新羽地域の年表 '!N264="","","第"&amp;SUBSTITUTE('新羽地域の年表 '!N264,CHAR(10),"&lt;br&gt;")&amp;"回新羽サマーフェスティバル&lt;br&gt;　実行委員長："&amp;SUBSTITUTE('新羽地域の年表 '!O264,CHAR(10),"&lt;br&gt;"))</f>
        <v>第13回新羽サマーフェスティバル&lt;br&gt;　実行委員長：西山　一</v>
      </c>
      <c r="V264" s="75" t="str">
        <f>IF('新羽地域の年表 '!$O264="","","&lt;br&gt;")</f>
        <v>&lt;br&gt;</v>
      </c>
      <c r="W264" s="156" t="str">
        <f>IF('新羽地域の年表 '!P264="","",SUBSTITUTE('新羽地域の年表 '!P264,CHAR(10),"&lt;br&gt;"))</f>
        <v/>
      </c>
      <c r="X264" s="75" t="str">
        <f>IF('新羽地域の年表 '!$A264="","","&lt;/font&gt;&lt;/td&gt;&lt;/tr&gt;")</f>
        <v>&lt;/font&gt;&lt;/td&gt;&lt;/tr&gt;</v>
      </c>
      <c r="Y264" s="156"/>
      <c r="AA264" s="158"/>
      <c r="AB264" s="75" t="str">
        <f t="shared" si="5"/>
        <v>&lt;tr&gt;&lt;td valign="top"&gt;2004年&lt;br&gt;&lt;font size="-1"&gt;平成16年&lt;/font&gt;&lt;/td&gt;&lt;td valign="top"&gt;&lt;font size="-1"&gt;2月　みなとみらい線開業&lt;br&gt;3月31日　大森洋一氏、新羽地区青少年指導員協議会会長を退任&lt;br&gt;4月1日　磯部秀夫氏、新羽地区青少年指導員協議会会長に就任&lt;br&gt;城郷小机地区センター・城郷小机地域ケアプラザ開館&lt;br&gt;学校開放活性化モデル事業を実施する。（３校）&lt;/font&gt;&lt;/td&gt;&lt;td nowrap valign="top"&gt;&lt;font size="-1"&gt;横浜開港145周年&lt;br&gt;横浜市政115周年&lt;br&gt;港北区制・新羽町設置65周年&lt;br&gt;新羽町連合町内会（31周年）&lt;br&gt;　連合町内会長：塩山良三&lt;br&gt;第31回新羽地区健民祭&lt;br&gt;　実行委員長:川向隆次&lt;br&gt;　優勝：南&lt;br&gt;第13回新羽サマーフェスティバル&lt;br&gt;　実行委員長：西山　一&lt;br&gt;&lt;/font&gt;&lt;/td&gt;&lt;/tr&gt;</v>
      </c>
    </row>
    <row r="265" spans="2:28" ht="81">
      <c r="B265" s="157"/>
      <c r="D265" s="75" t="str">
        <f>IF('新羽地域の年表 '!$A265="","","&lt;tr&gt;&lt;td valign="&amp;D$2&amp;"top"&amp;D$2&amp;"&gt;")</f>
        <v>&lt;tr&gt;&lt;td valign="top"&gt;</v>
      </c>
      <c r="E265" s="159" t="str">
        <f>IF('新羽地域の年表 '!A265="","",'新羽地域の年表 '!A265&amp;"年&lt;br&gt;&lt;font size="&amp;E$2&amp;"-1"&amp;E$2&amp;"&gt;"&amp;('新羽地域の年表 '!B265&amp;'新羽地域の年表 '!C265&amp;'新羽地域の年表 '!D265))</f>
        <v>2005年&lt;br&gt;&lt;font size="-1"&gt;平成17年</v>
      </c>
      <c r="F265" s="75" t="str">
        <f>IF('新羽地域の年表 '!$A265="","","&lt;/font&gt;&lt;/td&gt;&lt;td valign="&amp;F$2&amp;"top"&amp;F$2&amp;"&gt;&lt;font size="&amp;F$2&amp;"-1"&amp;F$2&amp;"&gt;")</f>
        <v>&lt;/font&gt;&lt;/td&gt;&lt;td valign="top"&gt;&lt;font size="-1"&gt;</v>
      </c>
      <c r="G265" s="156" t="str">
        <f>SUBSTITUTE('新羽地域の年表 '!E265,CHAR(10),"&lt;br&gt;")</f>
        <v>1月31日、住居表示の実施に伴い、新羽町南部の一部から北新横浜一丁目、北新横浜二丁目を新設し、一部を太尾町に編入&lt;br&gt;障害者自立支援法成立 &lt;br&gt;新羽小学校の卒業記念植樹が始まる&lt;br&gt;港北区ふるさとサポート事業開始&lt;br&gt;港北AAA(港北安全・安心まちづくり協議会)発足</v>
      </c>
      <c r="H265" s="75" t="str">
        <f>IF('新羽地域の年表 '!$A265="","","&lt;/font&gt;&lt;/td&gt;&lt;td nowrap valign="&amp;H$2&amp;"top"&amp;H$2&amp;"&gt;&lt;font size="&amp;F$2&amp;"-1"&amp;F$2&amp;"&gt;")</f>
        <v>&lt;/font&gt;&lt;/td&gt;&lt;td nowrap valign="top"&gt;&lt;font size="-1"&gt;</v>
      </c>
      <c r="I265" s="156" t="str">
        <f>IF('新羽地域の年表 '!F265="","","横浜開港"&amp;SUBSTITUTE('新羽地域の年表 '!F265,CHAR(10),"&lt;br&gt;")&amp;"周年")</f>
        <v>横浜開港146周年</v>
      </c>
      <c r="J265" s="75" t="str">
        <f>IF('新羽地域の年表 '!$F265="","","&lt;br&gt;")</f>
        <v>&lt;br&gt;</v>
      </c>
      <c r="K265" s="156" t="str">
        <f>IF('新羽地域の年表 '!G265="","","横浜市政"&amp;SUBSTITUTE('新羽地域の年表 '!G265,CHAR(10),"&lt;br&gt;")&amp;"周年")</f>
        <v>横浜市政116周年</v>
      </c>
      <c r="L265" s="75" t="str">
        <f>IF('新羽地域の年表 '!$G265="","","&lt;br&gt;")</f>
        <v>&lt;br&gt;</v>
      </c>
      <c r="M265" s="156" t="str">
        <f>IF('新羽地域の年表 '!H265="","","港北区制・新羽町設置"&amp;SUBSTITUTE('新羽地域の年表 '!H265,CHAR(10),"&lt;br&gt;")&amp;"周年")</f>
        <v>港北区制・新羽町設置66周年</v>
      </c>
      <c r="N265" s="75" t="str">
        <f>IF('新羽地域の年表 '!$H265="","","&lt;br&gt;")</f>
        <v>&lt;br&gt;</v>
      </c>
      <c r="O265" s="156" t="str">
        <f>IF('新羽地域の年表 '!I265="","","新羽町連合町内会（"&amp;SUBSTITUTE('新羽地域の年表 '!I265,CHAR(10),"&lt;br&gt;")&amp;"周年）&lt;br&gt;　連合町内会長："&amp;SUBSTITUTE('新羽地域の年表 '!J265,CHAR(10),"&lt;br&gt;"))</f>
        <v>新羽町連合町内会（32周年）&lt;br&gt;　連合町内会長：塩山良三</v>
      </c>
      <c r="P265" s="75" t="str">
        <f>IF('新羽地域の年表 '!$J265="","","&lt;br&gt;")</f>
        <v>&lt;br&gt;</v>
      </c>
      <c r="Q265" s="156" t="str">
        <f>IF('新羽地域の年表 '!K265="","","第"&amp;SUBSTITUTE('新羽地域の年表 '!K265,CHAR(10),"&lt;br&gt;")&amp;"回新羽地区健民祭&lt;br&gt;　実行委員長:"&amp;SUBSTITUTE('新羽地域の年表 '!L265,CHAR(10),"&lt;br&gt;"))</f>
        <v>第32回新羽地区健民祭&lt;br&gt;　実行委員長:川向隆次</v>
      </c>
      <c r="R265" s="75" t="str">
        <f>IF('新羽地域の年表 '!$L265="","","&lt;br&gt;　優勝：")</f>
        <v>&lt;br&gt;　優勝：</v>
      </c>
      <c r="S265" s="156" t="str">
        <f>SUBSTITUTE('新羽地域の年表 '!M265,CHAR(10),"&lt;br&gt;")</f>
        <v>南</v>
      </c>
      <c r="T265" s="75" t="str">
        <f>IF('新羽地域の年表 '!$M265="","","&lt;br&gt;")</f>
        <v>&lt;br&gt;</v>
      </c>
      <c r="U265" s="156" t="str">
        <f>IF('新羽地域の年表 '!N265="","","第"&amp;SUBSTITUTE('新羽地域の年表 '!N265,CHAR(10),"&lt;br&gt;")&amp;"回新羽サマーフェスティバル&lt;br&gt;　実行委員長："&amp;SUBSTITUTE('新羽地域の年表 '!O265,CHAR(10),"&lt;br&gt;"))</f>
        <v>第14回新羽サマーフェスティバル&lt;br&gt;　実行委員長：西山　一</v>
      </c>
      <c r="V265" s="75" t="str">
        <f>IF('新羽地域の年表 '!$O265="","","&lt;br&gt;")</f>
        <v>&lt;br&gt;</v>
      </c>
      <c r="W265" s="156" t="str">
        <f>IF('新羽地域の年表 '!P265="","",SUBSTITUTE('新羽地域の年表 '!P265,CHAR(10),"&lt;br&gt;"))</f>
        <v/>
      </c>
      <c r="X265" s="75" t="str">
        <f>IF('新羽地域の年表 '!$A265="","","&lt;/font&gt;&lt;/td&gt;&lt;/tr&gt;")</f>
        <v>&lt;/font&gt;&lt;/td&gt;&lt;/tr&gt;</v>
      </c>
      <c r="Y265" s="156"/>
      <c r="AA265" s="158"/>
      <c r="AB265" s="75" t="str">
        <f t="shared" si="5"/>
        <v>&lt;tr&gt;&lt;td valign="top"&gt;2005年&lt;br&gt;&lt;font size="-1"&gt;平成17年&lt;/font&gt;&lt;/td&gt;&lt;td valign="top"&gt;&lt;font size="-1"&gt;1月31日、住居表示の実施に伴い、新羽町南部の一部から北新横浜一丁目、北新横浜二丁目を新設し、一部を太尾町に編入&lt;br&gt;障害者自立支援法成立 &lt;br&gt;新羽小学校の卒業記念植樹が始まる&lt;br&gt;港北区ふるさとサポート事業開始&lt;br&gt;港北AAA(港北安全・安心まちづくり協議会)発足&lt;/font&gt;&lt;/td&gt;&lt;td nowrap valign="top"&gt;&lt;font size="-1"&gt;横浜開港146周年&lt;br&gt;横浜市政116周年&lt;br&gt;港北区制・新羽町設置66周年&lt;br&gt;新羽町連合町内会（32周年）&lt;br&gt;　連合町内会長：塩山良三&lt;br&gt;第32回新羽地区健民祭&lt;br&gt;　実行委員長:川向隆次&lt;br&gt;　優勝：南&lt;br&gt;第14回新羽サマーフェスティバル&lt;br&gt;　実行委員長：西山　一&lt;br&gt;&lt;/font&gt;&lt;/td&gt;&lt;/tr&gt;</v>
      </c>
    </row>
    <row r="266" spans="2:28" ht="81">
      <c r="B266" s="157"/>
      <c r="D266" s="75" t="str">
        <f>IF('新羽地域の年表 '!$A266="","","&lt;tr&gt;&lt;td valign="&amp;D$2&amp;"top"&amp;D$2&amp;"&gt;")</f>
        <v>&lt;tr&gt;&lt;td valign="top"&gt;</v>
      </c>
      <c r="E266" s="159" t="str">
        <f>IF('新羽地域の年表 '!A266="","",'新羽地域の年表 '!A266&amp;"年&lt;br&gt;&lt;font size="&amp;E$2&amp;"-1"&amp;E$2&amp;"&gt;"&amp;('新羽地域の年表 '!B266&amp;'新羽地域の年表 '!C266&amp;'新羽地域の年表 '!D266))</f>
        <v>2006年&lt;br&gt;&lt;font size="-1"&gt;平成18年</v>
      </c>
      <c r="F266" s="75" t="str">
        <f>IF('新羽地域の年表 '!$A266="","","&lt;/font&gt;&lt;/td&gt;&lt;td valign="&amp;F$2&amp;"top"&amp;F$2&amp;"&gt;&lt;font size="&amp;F$2&amp;"-1"&amp;F$2&amp;"&gt;")</f>
        <v>&lt;/font&gt;&lt;/td&gt;&lt;td valign="top"&gt;&lt;font size="-1"&gt;</v>
      </c>
      <c r="G266" s="156" t="str">
        <f>SUBSTITUTE('新羽地域の年表 '!E266,CHAR(10),"&lt;br&gt;")</f>
        <v>10月　新羽町自治会、新羽地区体育指導委員連絡協議会でgooブログを開設しインターネットを利用した地域の情報発信試行&lt;br&gt;横浜市地域福祉保健計画(FFF)事業スタート&lt;br&gt;「横浜市学校開放あり方検討委員会」を設置、これからの時代に即した学校開放のあり方について提言を受ける</v>
      </c>
      <c r="H266" s="75" t="str">
        <f>IF('新羽地域の年表 '!$A266="","","&lt;/font&gt;&lt;/td&gt;&lt;td nowrap valign="&amp;H$2&amp;"top"&amp;H$2&amp;"&gt;&lt;font size="&amp;F$2&amp;"-1"&amp;F$2&amp;"&gt;")</f>
        <v>&lt;/font&gt;&lt;/td&gt;&lt;td nowrap valign="top"&gt;&lt;font size="-1"&gt;</v>
      </c>
      <c r="I266" s="156" t="str">
        <f>IF('新羽地域の年表 '!F266="","","横浜開港"&amp;SUBSTITUTE('新羽地域の年表 '!F266,CHAR(10),"&lt;br&gt;")&amp;"周年")</f>
        <v>横浜開港147周年</v>
      </c>
      <c r="J266" s="75" t="str">
        <f>IF('新羽地域の年表 '!$F266="","","&lt;br&gt;")</f>
        <v>&lt;br&gt;</v>
      </c>
      <c r="K266" s="156" t="str">
        <f>IF('新羽地域の年表 '!G266="","","横浜市政"&amp;SUBSTITUTE('新羽地域の年表 '!G266,CHAR(10),"&lt;br&gt;")&amp;"周年")</f>
        <v>横浜市政117周年</v>
      </c>
      <c r="L266" s="75" t="str">
        <f>IF('新羽地域の年表 '!$G266="","","&lt;br&gt;")</f>
        <v>&lt;br&gt;</v>
      </c>
      <c r="M266" s="156" t="str">
        <f>IF('新羽地域の年表 '!H266="","","港北区制・新羽町設置"&amp;SUBSTITUTE('新羽地域の年表 '!H266,CHAR(10),"&lt;br&gt;")&amp;"周年")</f>
        <v>港北区制・新羽町設置67周年</v>
      </c>
      <c r="N266" s="75" t="str">
        <f>IF('新羽地域の年表 '!$H266="","","&lt;br&gt;")</f>
        <v>&lt;br&gt;</v>
      </c>
      <c r="O266" s="156" t="str">
        <f>IF('新羽地域の年表 '!I266="","","新羽町連合町内会（"&amp;SUBSTITUTE('新羽地域の年表 '!I266,CHAR(10),"&lt;br&gt;")&amp;"周年）&lt;br&gt;　連合町内会長："&amp;SUBSTITUTE('新羽地域の年表 '!J266,CHAR(10),"&lt;br&gt;"))</f>
        <v>新羽町連合町内会（33周年）&lt;br&gt;　連合町内会長：塩山良三</v>
      </c>
      <c r="P266" s="75" t="str">
        <f>IF('新羽地域の年表 '!$J266="","","&lt;br&gt;")</f>
        <v>&lt;br&gt;</v>
      </c>
      <c r="Q266" s="156" t="str">
        <f>IF('新羽地域の年表 '!K266="","","第"&amp;SUBSTITUTE('新羽地域の年表 '!K266,CHAR(10),"&lt;br&gt;")&amp;"回新羽地区健民祭&lt;br&gt;　実行委員長:"&amp;SUBSTITUTE('新羽地域の年表 '!L266,CHAR(10),"&lt;br&gt;"))</f>
        <v>第33回新羽地区健民祭&lt;br&gt;　実行委員長:川向隆次</v>
      </c>
      <c r="R266" s="75" t="str">
        <f>IF('新羽地域の年表 '!$L266="","","&lt;br&gt;　優勝：")</f>
        <v>&lt;br&gt;　優勝：</v>
      </c>
      <c r="S266" s="156" t="str">
        <f>SUBSTITUTE('新羽地域の年表 '!M266,CHAR(10),"&lt;br&gt;")</f>
        <v>北新羽</v>
      </c>
      <c r="T266" s="75" t="str">
        <f>IF('新羽地域の年表 '!$M266="","","&lt;br&gt;")</f>
        <v>&lt;br&gt;</v>
      </c>
      <c r="U266" s="156" t="str">
        <f>IF('新羽地域の年表 '!N266="","","第"&amp;SUBSTITUTE('新羽地域の年表 '!N266,CHAR(10),"&lt;br&gt;")&amp;"回新羽サマーフェスティバル&lt;br&gt;　実行委員長："&amp;SUBSTITUTE('新羽地域の年表 '!O266,CHAR(10),"&lt;br&gt;"))</f>
        <v>第15回新羽サマーフェスティバル&lt;br&gt;　実行委員長：西山　一</v>
      </c>
      <c r="V266" s="75" t="str">
        <f>IF('新羽地域の年表 '!$O266="","","&lt;br&gt;")</f>
        <v>&lt;br&gt;</v>
      </c>
      <c r="W266" s="156" t="str">
        <f>IF('新羽地域の年表 '!P266="","",SUBSTITUTE('新羽地域の年表 '!P266,CHAR(10),"&lt;br&gt;"))</f>
        <v/>
      </c>
      <c r="X266" s="75" t="str">
        <f>IF('新羽地域の年表 '!$A266="","","&lt;/font&gt;&lt;/td&gt;&lt;/tr&gt;")</f>
        <v>&lt;/font&gt;&lt;/td&gt;&lt;/tr&gt;</v>
      </c>
      <c r="Y266" s="156"/>
      <c r="AA266" s="158"/>
      <c r="AB266" s="75" t="str">
        <f t="shared" si="5"/>
        <v>&lt;tr&gt;&lt;td valign="top"&gt;2006年&lt;br&gt;&lt;font size="-1"&gt;平成18年&lt;/font&gt;&lt;/td&gt;&lt;td valign="top"&gt;&lt;font size="-1"&gt;10月　新羽町自治会、新羽地区体育指導委員連絡協議会でgooブログを開設しインターネットを利用した地域の情報発信試行&lt;br&gt;横浜市地域福祉保健計画(FFF)事業スタート&lt;br&gt;「横浜市学校開放あり方検討委員会」を設置、これからの時代に即した学校開放のあり方について提言を受ける&lt;/font&gt;&lt;/td&gt;&lt;td nowrap valign="top"&gt;&lt;font size="-1"&gt;横浜開港147周年&lt;br&gt;横浜市政117周年&lt;br&gt;港北区制・新羽町設置67周年&lt;br&gt;新羽町連合町内会（33周年）&lt;br&gt;　連合町内会長：塩山良三&lt;br&gt;第33回新羽地区健民祭&lt;br&gt;　実行委員長:川向隆次&lt;br&gt;　優勝：北新羽&lt;br&gt;第15回新羽サマーフェスティバル&lt;br&gt;　実行委員長：西山　一&lt;br&gt;&lt;/font&gt;&lt;/td&gt;&lt;/tr&gt;</v>
      </c>
    </row>
    <row r="267" spans="2:28" ht="121.5">
      <c r="B267" s="157"/>
      <c r="D267" s="75" t="str">
        <f>IF('新羽地域の年表 '!$A267="","","&lt;tr&gt;&lt;td valign="&amp;D$2&amp;"top"&amp;D$2&amp;"&gt;")</f>
        <v>&lt;tr&gt;&lt;td valign="top"&gt;</v>
      </c>
      <c r="E267" s="159" t="str">
        <f>IF('新羽地域の年表 '!A267="","",'新羽地域の年表 '!A267&amp;"年&lt;br&gt;&lt;font size="&amp;E$2&amp;"-1"&amp;E$2&amp;"&gt;"&amp;('新羽地域の年表 '!B267&amp;'新羽地域の年表 '!C267&amp;'新羽地域の年表 '!D267))</f>
        <v>2007年&lt;br&gt;&lt;font size="-1"&gt;平成19年</v>
      </c>
      <c r="F267" s="75" t="str">
        <f>IF('新羽地域の年表 '!$A267="","","&lt;/font&gt;&lt;/td&gt;&lt;td valign="&amp;F$2&amp;"top"&amp;F$2&amp;"&gt;&lt;font size="&amp;F$2&amp;"-1"&amp;F$2&amp;"&gt;")</f>
        <v>&lt;/font&gt;&lt;/td&gt;&lt;td valign="top"&gt;&lt;font size="-1"&gt;</v>
      </c>
      <c r="G267" s="156" t="str">
        <f>SUBSTITUTE('新羽地域の年表 '!E267,CHAR(10),"&lt;br&gt;")</f>
        <v>民生委員制度創設90周年 &lt;br&gt;3月18日 ICカード利用開始&lt;br&gt;6月17日鶴見川舟運復活プロジェクト（仮題）検討会発足&lt;br&gt;港北区内小学校で緑のカーテン事業を実施&lt;br&gt;港北区内初のオートモール複合型大型商業施設が師岡町にオープン&lt;br&gt;日吉本町地域ケアプラザ開館&lt;br&gt;「横浜市学校開放あり方検討委員会」の提言を受け、学校開放の新たな仕組みとして「クラブ型組織の運営する学校開放」へ４か年をかけて移行</v>
      </c>
      <c r="H267" s="75" t="str">
        <f>IF('新羽地域の年表 '!$A267="","","&lt;/font&gt;&lt;/td&gt;&lt;td nowrap valign="&amp;H$2&amp;"top"&amp;H$2&amp;"&gt;&lt;font size="&amp;F$2&amp;"-1"&amp;F$2&amp;"&gt;")</f>
        <v>&lt;/font&gt;&lt;/td&gt;&lt;td nowrap valign="top"&gt;&lt;font size="-1"&gt;</v>
      </c>
      <c r="I267" s="156" t="str">
        <f>IF('新羽地域の年表 '!F267="","","横浜開港"&amp;SUBSTITUTE('新羽地域の年表 '!F267,CHAR(10),"&lt;br&gt;")&amp;"周年")</f>
        <v>横浜開港148周年</v>
      </c>
      <c r="J267" s="75" t="str">
        <f>IF('新羽地域の年表 '!$F267="","","&lt;br&gt;")</f>
        <v>&lt;br&gt;</v>
      </c>
      <c r="K267" s="156" t="str">
        <f>IF('新羽地域の年表 '!G267="","","横浜市政"&amp;SUBSTITUTE('新羽地域の年表 '!G267,CHAR(10),"&lt;br&gt;")&amp;"周年")</f>
        <v>横浜市政118周年</v>
      </c>
      <c r="L267" s="75" t="str">
        <f>IF('新羽地域の年表 '!$G267="","","&lt;br&gt;")</f>
        <v>&lt;br&gt;</v>
      </c>
      <c r="M267" s="156" t="str">
        <f>IF('新羽地域の年表 '!H267="","","港北区制・新羽町設置"&amp;SUBSTITUTE('新羽地域の年表 '!H267,CHAR(10),"&lt;br&gt;")&amp;"周年")</f>
        <v>港北区制・新羽町設置68周年</v>
      </c>
      <c r="N267" s="75" t="str">
        <f>IF('新羽地域の年表 '!$H267="","","&lt;br&gt;")</f>
        <v>&lt;br&gt;</v>
      </c>
      <c r="O267" s="156" t="str">
        <f>IF('新羽地域の年表 '!I267="","","新羽町連合町内会（"&amp;SUBSTITUTE('新羽地域の年表 '!I267,CHAR(10),"&lt;br&gt;")&amp;"周年）&lt;br&gt;　連合町内会長："&amp;SUBSTITUTE('新羽地域の年表 '!J267,CHAR(10),"&lt;br&gt;"))</f>
        <v>新羽町連合町内会（34周年）&lt;br&gt;　連合町内会長：塩山良三</v>
      </c>
      <c r="P267" s="75" t="str">
        <f>IF('新羽地域の年表 '!$J267="","","&lt;br&gt;")</f>
        <v>&lt;br&gt;</v>
      </c>
      <c r="Q267" s="156" t="str">
        <f>IF('新羽地域の年表 '!K267="","","第"&amp;SUBSTITUTE('新羽地域の年表 '!K267,CHAR(10),"&lt;br&gt;")&amp;"回新羽地区健民祭&lt;br&gt;　実行委員長:"&amp;SUBSTITUTE('新羽地域の年表 '!L267,CHAR(10),"&lt;br&gt;"))</f>
        <v>第34回新羽地区健民祭&lt;br&gt;　実行委員長:川向隆次</v>
      </c>
      <c r="R267" s="75" t="str">
        <f>IF('新羽地域の年表 '!$L267="","","&lt;br&gt;　優勝：")</f>
        <v>&lt;br&gt;　優勝：</v>
      </c>
      <c r="S267" s="156" t="str">
        <f>SUBSTITUTE('新羽地域の年表 '!M267,CHAR(10),"&lt;br&gt;")</f>
        <v>中央</v>
      </c>
      <c r="T267" s="75" t="str">
        <f>IF('新羽地域の年表 '!$M267="","","&lt;br&gt;")</f>
        <v>&lt;br&gt;</v>
      </c>
      <c r="U267" s="156" t="str">
        <f>IF('新羽地域の年表 '!N267="","","第"&amp;SUBSTITUTE('新羽地域の年表 '!N267,CHAR(10),"&lt;br&gt;")&amp;"回新羽サマーフェスティバル&lt;br&gt;　実行委員長："&amp;SUBSTITUTE('新羽地域の年表 '!O267,CHAR(10),"&lt;br&gt;"))</f>
        <v>第16回新羽サマーフェスティバル&lt;br&gt;　実行委員長：西山　一</v>
      </c>
      <c r="V267" s="75" t="str">
        <f>IF('新羽地域の年表 '!$O267="","","&lt;br&gt;")</f>
        <v>&lt;br&gt;</v>
      </c>
      <c r="W267" s="156" t="str">
        <f>IF('新羽地域の年表 '!P267="","",SUBSTITUTE('新羽地域の年表 '!P267,CHAR(10),"&lt;br&gt;"))</f>
        <v/>
      </c>
      <c r="X267" s="75" t="str">
        <f>IF('新羽地域の年表 '!$A267="","","&lt;/font&gt;&lt;/td&gt;&lt;/tr&gt;")</f>
        <v>&lt;/font&gt;&lt;/td&gt;&lt;/tr&gt;</v>
      </c>
      <c r="Y267" s="156"/>
      <c r="AA267" s="158"/>
      <c r="AB267" s="75" t="str">
        <f t="shared" ref="AB267:AB330" si="6">C267&amp;D267&amp;E267&amp;F267&amp;G267&amp;H267&amp;I267&amp;J267&amp;K267&amp;L267&amp;M267&amp;N267&amp;O267&amp;P267&amp;Q267&amp;R267&amp;S267&amp;T267&amp;U267&amp;V267&amp;W267&amp;X267&amp;Y267&amp;Z267</f>
        <v>&lt;tr&gt;&lt;td valign="top"&gt;2007年&lt;br&gt;&lt;font size="-1"&gt;平成19年&lt;/font&gt;&lt;/td&gt;&lt;td valign="top"&gt;&lt;font size="-1"&gt;民生委員制度創設90周年 &lt;br&gt;3月18日 ICカード利用開始&lt;br&gt;6月17日鶴見川舟運復活プロジェクト（仮題）検討会発足&lt;br&gt;港北区内小学校で緑のカーテン事業を実施&lt;br&gt;港北区内初のオートモール複合型大型商業施設が師岡町にオープン&lt;br&gt;日吉本町地域ケアプラザ開館&lt;br&gt;「横浜市学校開放あり方検討委員会」の提言を受け、学校開放の新たな仕組みとして「クラブ型組織の運営する学校開放」へ４か年をかけて移行&lt;/font&gt;&lt;/td&gt;&lt;td nowrap valign="top"&gt;&lt;font size="-1"&gt;横浜開港148周年&lt;br&gt;横浜市政118周年&lt;br&gt;港北区制・新羽町設置68周年&lt;br&gt;新羽町連合町内会（34周年）&lt;br&gt;　連合町内会長：塩山良三&lt;br&gt;第34回新羽地区健民祭&lt;br&gt;　実行委員長:川向隆次&lt;br&gt;　優勝：中央&lt;br&gt;第16回新羽サマーフェスティバル&lt;br&gt;　実行委員長：西山　一&lt;br&gt;&lt;/font&gt;&lt;/td&gt;&lt;/tr&gt;</v>
      </c>
    </row>
    <row r="268" spans="2:28" ht="175.5">
      <c r="B268" s="157"/>
      <c r="D268" s="75" t="str">
        <f>IF('新羽地域の年表 '!$A268="","","&lt;tr&gt;&lt;td valign="&amp;D$2&amp;"top"&amp;D$2&amp;"&gt;")</f>
        <v>&lt;tr&gt;&lt;td valign="top"&gt;</v>
      </c>
      <c r="E268" s="159" t="str">
        <f>IF('新羽地域の年表 '!A268="","",'新羽地域の年表 '!A268&amp;"年&lt;br&gt;&lt;font size="&amp;E$2&amp;"-1"&amp;E$2&amp;"&gt;"&amp;('新羽地域の年表 '!B268&amp;'新羽地域の年表 '!C268&amp;'新羽地域の年表 '!D268))</f>
        <v>2008年&lt;br&gt;&lt;font size="-1"&gt;平成20年</v>
      </c>
      <c r="F268" s="75" t="str">
        <f>IF('新羽地域の年表 '!$A268="","","&lt;/font&gt;&lt;/td&gt;&lt;td valign="&amp;F$2&amp;"top"&amp;F$2&amp;"&gt;&lt;font size="&amp;F$2&amp;"-1"&amp;F$2&amp;"&gt;")</f>
        <v>&lt;/font&gt;&lt;/td&gt;&lt;td valign="top"&gt;&lt;font size="-1"&gt;</v>
      </c>
      <c r="G268" s="156" t="str">
        <f>SUBSTITUTE('新羽地域の年表 '!E268,CHAR(10),"&lt;br&gt;")</f>
        <v>3月30日 地下鉄グリーンライン（中山～日吉間）開業 &lt;br&gt;3月31日　横浜市体育指導委員規則　平成20年3月31日　規則第36号&lt;br&gt;3月31日　塩山良三氏　連合町内会長を退任&lt;br&gt;3月31日　磯部秀夫氏　新羽地区青少年指導員協議会会長を退任&lt;br&gt;3月31日　西山一氏、新羽連合子ども会育成協議会会長を退任&lt;br&gt;4月1日　中山幹夫氏　連合町内会長に就任&lt;br&gt;4月1日　高橋稔氏　新羽地区青少年指導印協議会会長に就任&lt;br&gt;4月1日　大森洋一氏、新羽連合子ども会育成協議会会長に就任&lt;br&gt;7月20日　舟運プロジェクト１号艇「舟運丸新羽橋から生麦河口間往復&lt;br&gt;舟運プロジェクトにて、新横浜公園にて「お米づくり」開始&lt;br&gt;師岡コミュニティハウス開館</v>
      </c>
      <c r="H268" s="75" t="str">
        <f>IF('新羽地域の年表 '!$A268="","","&lt;/font&gt;&lt;/td&gt;&lt;td nowrap valign="&amp;H$2&amp;"top"&amp;H$2&amp;"&gt;&lt;font size="&amp;F$2&amp;"-1"&amp;F$2&amp;"&gt;")</f>
        <v>&lt;/font&gt;&lt;/td&gt;&lt;td nowrap valign="top"&gt;&lt;font size="-1"&gt;</v>
      </c>
      <c r="I268" s="156" t="str">
        <f>IF('新羽地域の年表 '!F268="","","横浜開港"&amp;SUBSTITUTE('新羽地域の年表 '!F268,CHAR(10),"&lt;br&gt;")&amp;"周年")</f>
        <v>横浜開港149周年</v>
      </c>
      <c r="J268" s="75" t="str">
        <f>IF('新羽地域の年表 '!$F268="","","&lt;br&gt;")</f>
        <v>&lt;br&gt;</v>
      </c>
      <c r="K268" s="156" t="str">
        <f>IF('新羽地域の年表 '!G268="","","横浜市政"&amp;SUBSTITUTE('新羽地域の年表 '!G268,CHAR(10),"&lt;br&gt;")&amp;"周年")</f>
        <v>横浜市政119周年</v>
      </c>
      <c r="L268" s="75" t="str">
        <f>IF('新羽地域の年表 '!$G268="","","&lt;br&gt;")</f>
        <v>&lt;br&gt;</v>
      </c>
      <c r="M268" s="156" t="str">
        <f>IF('新羽地域の年表 '!H268="","","港北区制・新羽町設置"&amp;SUBSTITUTE('新羽地域の年表 '!H268,CHAR(10),"&lt;br&gt;")&amp;"周年")</f>
        <v>港北区制・新羽町設置69周年</v>
      </c>
      <c r="N268" s="75" t="str">
        <f>IF('新羽地域の年表 '!$H268="","","&lt;br&gt;")</f>
        <v>&lt;br&gt;</v>
      </c>
      <c r="O268" s="156" t="str">
        <f>IF('新羽地域の年表 '!I268="","","新羽町連合町内会（"&amp;SUBSTITUTE('新羽地域の年表 '!I268,CHAR(10),"&lt;br&gt;")&amp;"周年）&lt;br&gt;　連合町内会長："&amp;SUBSTITUTE('新羽地域の年表 '!J268,CHAR(10),"&lt;br&gt;"))</f>
        <v>新羽町連合町内会（35周年）&lt;br&gt;　連合町内会長：中山幹夫</v>
      </c>
      <c r="P268" s="75" t="str">
        <f>IF('新羽地域の年表 '!$J268="","","&lt;br&gt;")</f>
        <v>&lt;br&gt;</v>
      </c>
      <c r="Q268" s="156" t="str">
        <f>IF('新羽地域の年表 '!K268="","","第"&amp;SUBSTITUTE('新羽地域の年表 '!K268,CHAR(10),"&lt;br&gt;")&amp;"回新羽地区健民祭&lt;br&gt;　実行委員長:"&amp;SUBSTITUTE('新羽地域の年表 '!L268,CHAR(10),"&lt;br&gt;"))</f>
        <v>第35回新羽地区健民祭&lt;br&gt;　実行委員長:川向隆次</v>
      </c>
      <c r="R268" s="75" t="str">
        <f>IF('新羽地域の年表 '!$L268="","","&lt;br&gt;　優勝：")</f>
        <v>&lt;br&gt;　優勝：</v>
      </c>
      <c r="S268" s="156" t="str">
        <f>SUBSTITUTE('新羽地域の年表 '!M268,CHAR(10),"&lt;br&gt;")</f>
        <v>北新羽</v>
      </c>
      <c r="T268" s="75" t="str">
        <f>IF('新羽地域の年表 '!$M268="","","&lt;br&gt;")</f>
        <v>&lt;br&gt;</v>
      </c>
      <c r="U268" s="156" t="str">
        <f>IF('新羽地域の年表 '!N268="","","第"&amp;SUBSTITUTE('新羽地域の年表 '!N268,CHAR(10),"&lt;br&gt;")&amp;"回新羽サマーフェスティバル&lt;br&gt;　実行委員長："&amp;SUBSTITUTE('新羽地域の年表 '!O268,CHAR(10),"&lt;br&gt;"))</f>
        <v>第17回新羽サマーフェスティバル&lt;br&gt;　実行委員長：大森洋一</v>
      </c>
      <c r="V268" s="75" t="str">
        <f>IF('新羽地域の年表 '!$O268="","","&lt;br&gt;")</f>
        <v>&lt;br&gt;</v>
      </c>
      <c r="W268" s="156" t="str">
        <f>IF('新羽地域の年表 '!P268="","",SUBSTITUTE('新羽地域の年表 '!P268,CHAR(10),"&lt;br&gt;"))</f>
        <v/>
      </c>
      <c r="X268" s="75" t="str">
        <f>IF('新羽地域の年表 '!$A268="","","&lt;/font&gt;&lt;/td&gt;&lt;/tr&gt;")</f>
        <v>&lt;/font&gt;&lt;/td&gt;&lt;/tr&gt;</v>
      </c>
      <c r="Y268" s="156"/>
      <c r="AA268" s="158"/>
      <c r="AB268" s="75" t="str">
        <f t="shared" si="6"/>
        <v>&lt;tr&gt;&lt;td valign="top"&gt;2008年&lt;br&gt;&lt;font size="-1"&gt;平成20年&lt;/font&gt;&lt;/td&gt;&lt;td valign="top"&gt;&lt;font size="-1"&gt;3月30日 地下鉄グリーンライン（中山～日吉間）開業 &lt;br&gt;3月31日　横浜市体育指導委員規則　平成20年3月31日　規則第36号&lt;br&gt;3月31日　塩山良三氏　連合町内会長を退任&lt;br&gt;3月31日　磯部秀夫氏　新羽地区青少年指導員協議会会長を退任&lt;br&gt;3月31日　西山一氏、新羽連合子ども会育成協議会会長を退任&lt;br&gt;4月1日　中山幹夫氏　連合町内会長に就任&lt;br&gt;4月1日　高橋稔氏　新羽地区青少年指導印協議会会長に就任&lt;br&gt;4月1日　大森洋一氏、新羽連合子ども会育成協議会会長に就任&lt;br&gt;7月20日　舟運プロジェクト１号艇「舟運丸新羽橋から生麦河口間往復&lt;br&gt;舟運プロジェクトにて、新横浜公園にて「お米づくり」開始&lt;br&gt;師岡コミュニティハウス開館&lt;/font&gt;&lt;/td&gt;&lt;td nowrap valign="top"&gt;&lt;font size="-1"&gt;横浜開港149周年&lt;br&gt;横浜市政119周年&lt;br&gt;港北区制・新羽町設置69周年&lt;br&gt;新羽町連合町内会（35周年）&lt;br&gt;　連合町内会長：中山幹夫&lt;br&gt;第35回新羽地区健民祭&lt;br&gt;　実行委員長:川向隆次&lt;br&gt;　優勝：北新羽&lt;br&gt;第17回新羽サマーフェスティバル&lt;br&gt;　実行委員長：大森洋一&lt;br&gt;&lt;/font&gt;&lt;/td&gt;&lt;/tr&gt;</v>
      </c>
    </row>
    <row r="269" spans="2:28" ht="270">
      <c r="B269" s="157"/>
      <c r="D269" s="75" t="str">
        <f>IF('新羽地域の年表 '!$A269="","","&lt;tr&gt;&lt;td valign="&amp;D$2&amp;"top"&amp;D$2&amp;"&gt;")</f>
        <v>&lt;tr&gt;&lt;td valign="top"&gt;</v>
      </c>
      <c r="E269" s="159" t="str">
        <f>IF('新羽地域の年表 '!A269="","",'新羽地域の年表 '!A269&amp;"年&lt;br&gt;&lt;font size="&amp;E$2&amp;"-1"&amp;E$2&amp;"&gt;"&amp;('新羽地域の年表 '!B269&amp;'新羽地域の年表 '!C269&amp;'新羽地域の年表 '!D269))</f>
        <v>2009年&lt;br&gt;&lt;font size="-1"&gt;平成21年</v>
      </c>
      <c r="F269" s="75" t="str">
        <f>IF('新羽地域の年表 '!$A269="","","&lt;/font&gt;&lt;/td&gt;&lt;td valign="&amp;F$2&amp;"top"&amp;F$2&amp;"&gt;&lt;font size="&amp;F$2&amp;"-1"&amp;F$2&amp;"&gt;")</f>
        <v>&lt;/font&gt;&lt;/td&gt;&lt;td valign="top"&gt;&lt;font size="-1"&gt;</v>
      </c>
      <c r="G269" s="156" t="str">
        <f>SUBSTITUTE('新羽地域の年表 '!E269,CHAR(10),"&lt;br&gt;")</f>
        <v>3月31日　川向隆次氏　新羽地区体育指導委員連絡協議会会長を退任&lt;br&gt;4月1日　港北区制70周年・新羽町設置70周年&lt;br&gt;4月1日　小松賢吉氏　新羽地区体育指導委員連絡協議会会長に就任&lt;br&gt;住居表示の実施に伴い、新羽町の一部を大倉山七丁目に編入し、太尾町の一部を新羽町に編入&lt;br&gt;開国博Ｙ１５０が開催される（4月～9月）&lt;br&gt;5月1日　google、yahooで新羽町のアカウントを取得し、地域行事の予定についてカレンダーでの共有を試行開始&lt;br&gt;8月8日　新羽地区体育指導委員連絡協議会の運営及び活動に関する規約施行&lt;br&gt;10月　第36回新羽地区健民祭実施を機に、中山幹夫連合町内会長よりインターネットを使った新羽地区の情報発信ができないか検討するようスポーツ推進委員連絡協議会会長、書記に指示&lt;br&gt;12月　新羽町自治会で実施していたgooブログに新羽地区全域の情報を掲載して連合町内会としてデジタルコンテンツによる情報発信試行開始&lt;br&gt;新羽町新吉田町せせらぎ緑道延長整備完了&lt;br&gt;新田新道が延伸される&lt;br&gt;港北区生活支援センター開館</v>
      </c>
      <c r="H269" s="75" t="str">
        <f>IF('新羽地域の年表 '!$A269="","","&lt;/font&gt;&lt;/td&gt;&lt;td nowrap valign="&amp;H$2&amp;"top"&amp;H$2&amp;"&gt;&lt;font size="&amp;F$2&amp;"-1"&amp;F$2&amp;"&gt;")</f>
        <v>&lt;/font&gt;&lt;/td&gt;&lt;td nowrap valign="top"&gt;&lt;font size="-1"&gt;</v>
      </c>
      <c r="I269" s="156" t="str">
        <f>IF('新羽地域の年表 '!F269="","","横浜開港"&amp;SUBSTITUTE('新羽地域の年表 '!F269,CHAR(10),"&lt;br&gt;")&amp;"周年")</f>
        <v>横浜開港150周年</v>
      </c>
      <c r="J269" s="75" t="str">
        <f>IF('新羽地域の年表 '!$F269="","","&lt;br&gt;")</f>
        <v>&lt;br&gt;</v>
      </c>
      <c r="K269" s="156" t="str">
        <f>IF('新羽地域の年表 '!G269="","","横浜市政"&amp;SUBSTITUTE('新羽地域の年表 '!G269,CHAR(10),"&lt;br&gt;")&amp;"周年")</f>
        <v>横浜市政120周年</v>
      </c>
      <c r="L269" s="75" t="str">
        <f>IF('新羽地域の年表 '!$G269="","","&lt;br&gt;")</f>
        <v>&lt;br&gt;</v>
      </c>
      <c r="M269" s="156" t="str">
        <f>IF('新羽地域の年表 '!H269="","","港北区制・新羽町設置"&amp;SUBSTITUTE('新羽地域の年表 '!H269,CHAR(10),"&lt;br&gt;")&amp;"周年")</f>
        <v>港北区制・新羽町設置70周年</v>
      </c>
      <c r="N269" s="75" t="str">
        <f>IF('新羽地域の年表 '!$H269="","","&lt;br&gt;")</f>
        <v>&lt;br&gt;</v>
      </c>
      <c r="O269" s="156" t="str">
        <f>IF('新羽地域の年表 '!I269="","","新羽町連合町内会（"&amp;SUBSTITUTE('新羽地域の年表 '!I269,CHAR(10),"&lt;br&gt;")&amp;"周年）&lt;br&gt;　連合町内会長："&amp;SUBSTITUTE('新羽地域の年表 '!J269,CHAR(10),"&lt;br&gt;"))</f>
        <v>新羽町連合町内会（36周年）&lt;br&gt;　連合町内会長：中山幹夫</v>
      </c>
      <c r="P269" s="75" t="str">
        <f>IF('新羽地域の年表 '!$J269="","","&lt;br&gt;")</f>
        <v>&lt;br&gt;</v>
      </c>
      <c r="Q269" s="156" t="str">
        <f>IF('新羽地域の年表 '!K269="","","第"&amp;SUBSTITUTE('新羽地域の年表 '!K269,CHAR(10),"&lt;br&gt;")&amp;"回新羽地区健民祭&lt;br&gt;　実行委員長:"&amp;SUBSTITUTE('新羽地域の年表 '!L269,CHAR(10),"&lt;br&gt;"))</f>
        <v>第36回新羽地区健民祭&lt;br&gt;　実行委員長:小松賢吉</v>
      </c>
      <c r="R269" s="75" t="str">
        <f>IF('新羽地域の年表 '!$L269="","","&lt;br&gt;　優勝：")</f>
        <v>&lt;br&gt;　優勝：</v>
      </c>
      <c r="S269" s="156" t="str">
        <f>SUBSTITUTE('新羽地域の年表 '!M269,CHAR(10),"&lt;br&gt;")</f>
        <v>新羽町</v>
      </c>
      <c r="T269" s="75" t="str">
        <f>IF('新羽地域の年表 '!$M269="","","&lt;br&gt;")</f>
        <v>&lt;br&gt;</v>
      </c>
      <c r="U269" s="156" t="str">
        <f>IF('新羽地域の年表 '!N269="","","第"&amp;SUBSTITUTE('新羽地域の年表 '!N269,CHAR(10),"&lt;br&gt;")&amp;"回新羽サマーフェスティバル&lt;br&gt;　実行委員長："&amp;SUBSTITUTE('新羽地域の年表 '!O269,CHAR(10),"&lt;br&gt;"))</f>
        <v>第18回新羽サマーフェスティバル&lt;br&gt;　実行委員長：大森洋一</v>
      </c>
      <c r="V269" s="75" t="str">
        <f>IF('新羽地域の年表 '!$O269="","","&lt;br&gt;")</f>
        <v>&lt;br&gt;</v>
      </c>
      <c r="W269" s="156" t="str">
        <f>IF('新羽地域の年表 '!P269="","",SUBSTITUTE('新羽地域の年表 '!P269,CHAR(10),"&lt;br&gt;"))</f>
        <v/>
      </c>
      <c r="X269" s="75" t="str">
        <f>IF('新羽地域の年表 '!$A269="","","&lt;/font&gt;&lt;/td&gt;&lt;/tr&gt;")</f>
        <v>&lt;/font&gt;&lt;/td&gt;&lt;/tr&gt;</v>
      </c>
      <c r="Y269" s="156"/>
      <c r="AA269" s="158"/>
      <c r="AB269" s="75" t="str">
        <f t="shared" si="6"/>
        <v>&lt;tr&gt;&lt;td valign="top"&gt;2009年&lt;br&gt;&lt;font size="-1"&gt;平成21年&lt;/font&gt;&lt;/td&gt;&lt;td valign="top"&gt;&lt;font size="-1"&gt;3月31日　川向隆次氏　新羽地区体育指導委員連絡協議会会長を退任&lt;br&gt;4月1日　港北区制70周年・新羽町設置70周年&lt;br&gt;4月1日　小松賢吉氏　新羽地区体育指導委員連絡協議会会長に就任&lt;br&gt;住居表示の実施に伴い、新羽町の一部を大倉山七丁目に編入し、太尾町の一部を新羽町に編入&lt;br&gt;開国博Ｙ１５０が開催される（4月～9月）&lt;br&gt;5月1日　google、yahooで新羽町のアカウントを取得し、地域行事の予定についてカレンダーでの共有を試行開始&lt;br&gt;8月8日　新羽地区体育指導委員連絡協議会の運営及び活動に関する規約施行&lt;br&gt;10月　第36回新羽地区健民祭実施を機に、中山幹夫連合町内会長よりインターネットを使った新羽地区の情報発信ができないか検討するようスポーツ推進委員連絡協議会会長、書記に指示&lt;br&gt;12月　新羽町自治会で実施していたgooブログに新羽地区全域の情報を掲載して連合町内会としてデジタルコンテンツによる情報発信試行開始&lt;br&gt;新羽町新吉田町せせらぎ緑道延長整備完了&lt;br&gt;新田新道が延伸される&lt;br&gt;港北区生活支援センター開館&lt;/font&gt;&lt;/td&gt;&lt;td nowrap valign="top"&gt;&lt;font size="-1"&gt;横浜開港150周年&lt;br&gt;横浜市政120周年&lt;br&gt;港北区制・新羽町設置70周年&lt;br&gt;新羽町連合町内会（36周年）&lt;br&gt;　連合町内会長：中山幹夫&lt;br&gt;第36回新羽地区健民祭&lt;br&gt;　実行委員長:小松賢吉&lt;br&gt;　優勝：新羽町&lt;br&gt;第18回新羽サマーフェスティバル&lt;br&gt;　実行委員長：大森洋一&lt;br&gt;&lt;/font&gt;&lt;/td&gt;&lt;/tr&gt;</v>
      </c>
    </row>
    <row r="270" spans="2:28" ht="81">
      <c r="B270" s="157"/>
      <c r="D270" s="75" t="str">
        <f>IF('新羽地域の年表 '!$A270="","","&lt;tr&gt;&lt;td valign="&amp;D$2&amp;"top"&amp;D$2&amp;"&gt;")</f>
        <v>&lt;tr&gt;&lt;td valign="top"&gt;</v>
      </c>
      <c r="E270" s="159" t="str">
        <f>IF('新羽地域の年表 '!A270="","",'新羽地域の年表 '!A270&amp;"年&lt;br&gt;&lt;font size="&amp;E$2&amp;"-1"&amp;E$2&amp;"&gt;"&amp;('新羽地域の年表 '!B270&amp;'新羽地域の年表 '!C270&amp;'新羽地域の年表 '!D270))</f>
        <v>2010年&lt;br&gt;&lt;font size="-1"&gt;平成22年</v>
      </c>
      <c r="F270" s="75" t="str">
        <f>IF('新羽地域の年表 '!$A270="","","&lt;/font&gt;&lt;/td&gt;&lt;td valign="&amp;F$2&amp;"top"&amp;F$2&amp;"&gt;&lt;font size="&amp;F$2&amp;"-1"&amp;F$2&amp;"&gt;")</f>
        <v>&lt;/font&gt;&lt;/td&gt;&lt;td valign="top"&gt;&lt;font size="-1"&gt;</v>
      </c>
      <c r="G270" s="156" t="str">
        <f>SUBSTITUTE('新羽地域の年表 '!E270,CHAR(10),"&lt;br&gt;")</f>
        <v>神奈川県青少年保護育成条例改正&lt;br&gt;青少年指導員が規定位置づけられる&lt;br&gt;横浜市体育指導委員規則　平成22年3月31日規則第29号　規則施工後最後に任命する体育指導委員の任期&lt;br&gt;6月1日　新羽町のメールアドレスを取得して、e-mailによる情報の共有を開始</v>
      </c>
      <c r="H270" s="75" t="str">
        <f>IF('新羽地域の年表 '!$A270="","","&lt;/font&gt;&lt;/td&gt;&lt;td nowrap valign="&amp;H$2&amp;"top"&amp;H$2&amp;"&gt;&lt;font size="&amp;F$2&amp;"-1"&amp;F$2&amp;"&gt;")</f>
        <v>&lt;/font&gt;&lt;/td&gt;&lt;td nowrap valign="top"&gt;&lt;font size="-1"&gt;</v>
      </c>
      <c r="I270" s="156" t="str">
        <f>IF('新羽地域の年表 '!F270="","","横浜開港"&amp;SUBSTITUTE('新羽地域の年表 '!F270,CHAR(10),"&lt;br&gt;")&amp;"周年")</f>
        <v>横浜開港151周年</v>
      </c>
      <c r="J270" s="75" t="str">
        <f>IF('新羽地域の年表 '!$F270="","","&lt;br&gt;")</f>
        <v>&lt;br&gt;</v>
      </c>
      <c r="K270" s="156" t="str">
        <f>IF('新羽地域の年表 '!G270="","","横浜市政"&amp;SUBSTITUTE('新羽地域の年表 '!G270,CHAR(10),"&lt;br&gt;")&amp;"周年")</f>
        <v>横浜市政121周年</v>
      </c>
      <c r="L270" s="75" t="str">
        <f>IF('新羽地域の年表 '!$G270="","","&lt;br&gt;")</f>
        <v>&lt;br&gt;</v>
      </c>
      <c r="M270" s="156" t="str">
        <f>IF('新羽地域の年表 '!H270="","","港北区制・新羽町設置"&amp;SUBSTITUTE('新羽地域の年表 '!H270,CHAR(10),"&lt;br&gt;")&amp;"周年")</f>
        <v>港北区制・新羽町設置71周年</v>
      </c>
      <c r="N270" s="75" t="str">
        <f>IF('新羽地域の年表 '!$H270="","","&lt;br&gt;")</f>
        <v>&lt;br&gt;</v>
      </c>
      <c r="O270" s="156" t="str">
        <f>IF('新羽地域の年表 '!I270="","","新羽町連合町内会（"&amp;SUBSTITUTE('新羽地域の年表 '!I270,CHAR(10),"&lt;br&gt;")&amp;"周年）&lt;br&gt;　連合町内会長："&amp;SUBSTITUTE('新羽地域の年表 '!J270,CHAR(10),"&lt;br&gt;"))</f>
        <v>新羽町連合町内会（37周年）&lt;br&gt;　連合町内会長：中山幹夫</v>
      </c>
      <c r="P270" s="75" t="str">
        <f>IF('新羽地域の年表 '!$J270="","","&lt;br&gt;")</f>
        <v>&lt;br&gt;</v>
      </c>
      <c r="Q270" s="156" t="str">
        <f>IF('新羽地域の年表 '!K270="","","第"&amp;SUBSTITUTE('新羽地域の年表 '!K270,CHAR(10),"&lt;br&gt;")&amp;"回新羽地区健民祭&lt;br&gt;　実行委員長:"&amp;SUBSTITUTE('新羽地域の年表 '!L270,CHAR(10),"&lt;br&gt;"))</f>
        <v>第37回新羽地区健民祭&lt;br&gt;　実行委員長:小松賢吉</v>
      </c>
      <c r="R270" s="75" t="str">
        <f>IF('新羽地域の年表 '!$L270="","","&lt;br&gt;　優勝：")</f>
        <v>&lt;br&gt;　優勝：</v>
      </c>
      <c r="S270" s="156" t="str">
        <f>SUBSTITUTE('新羽地域の年表 '!M270,CHAR(10),"&lt;br&gt;")</f>
        <v>新羽町</v>
      </c>
      <c r="T270" s="75" t="str">
        <f>IF('新羽地域の年表 '!$M270="","","&lt;br&gt;")</f>
        <v>&lt;br&gt;</v>
      </c>
      <c r="U270" s="156" t="str">
        <f>IF('新羽地域の年表 '!N270="","","第"&amp;SUBSTITUTE('新羽地域の年表 '!N270,CHAR(10),"&lt;br&gt;")&amp;"回新羽サマーフェスティバル&lt;br&gt;　実行委員長："&amp;SUBSTITUTE('新羽地域の年表 '!O270,CHAR(10),"&lt;br&gt;"))</f>
        <v>第19回新羽サマーフェスティバル&lt;br&gt;　実行委員長：大森洋一</v>
      </c>
      <c r="V270" s="75" t="str">
        <f>IF('新羽地域の年表 '!$O270="","","&lt;br&gt;")</f>
        <v>&lt;br&gt;</v>
      </c>
      <c r="W270" s="156" t="str">
        <f>IF('新羽地域の年表 '!P270="","",SUBSTITUTE('新羽地域の年表 '!P270,CHAR(10),"&lt;br&gt;"))</f>
        <v/>
      </c>
      <c r="X270" s="75" t="str">
        <f>IF('新羽地域の年表 '!$A270="","","&lt;/font&gt;&lt;/td&gt;&lt;/tr&gt;")</f>
        <v>&lt;/font&gt;&lt;/td&gt;&lt;/tr&gt;</v>
      </c>
      <c r="Y270" s="156"/>
      <c r="AA270" s="158"/>
      <c r="AB270" s="75" t="str">
        <f t="shared" si="6"/>
        <v>&lt;tr&gt;&lt;td valign="top"&gt;2010年&lt;br&gt;&lt;font size="-1"&gt;平成22年&lt;/font&gt;&lt;/td&gt;&lt;td valign="top"&gt;&lt;font size="-1"&gt;神奈川県青少年保護育成条例改正&lt;br&gt;青少年指導員が規定位置づけられる&lt;br&gt;横浜市体育指導委員規則　平成22年3月31日規則第29号　規則施工後最後に任命する体育指導委員の任期&lt;br&gt;6月1日　新羽町のメールアドレスを取得して、e-mailによる情報の共有を開始&lt;/font&gt;&lt;/td&gt;&lt;td nowrap valign="top"&gt;&lt;font size="-1"&gt;横浜開港151周年&lt;br&gt;横浜市政121周年&lt;br&gt;港北区制・新羽町設置71周年&lt;br&gt;新羽町連合町内会（37周年）&lt;br&gt;　連合町内会長：中山幹夫&lt;br&gt;第37回新羽地区健民祭&lt;br&gt;　実行委員長:小松賢吉&lt;br&gt;　優勝：新羽町&lt;br&gt;第19回新羽サマーフェスティバル&lt;br&gt;　実行委員長：大森洋一&lt;br&gt;&lt;/font&gt;&lt;/td&gt;&lt;/tr&gt;</v>
      </c>
    </row>
    <row r="271" spans="2:28" ht="175.5">
      <c r="B271" s="157"/>
      <c r="D271" s="75" t="str">
        <f>IF('新羽地域の年表 '!$A271="","","&lt;tr&gt;&lt;td valign="&amp;D$2&amp;"top"&amp;D$2&amp;"&gt;")</f>
        <v>&lt;tr&gt;&lt;td valign="top"&gt;</v>
      </c>
      <c r="E271" s="159" t="str">
        <f>IF('新羽地域の年表 '!A271="","",'新羽地域の年表 '!A271&amp;"年&lt;br&gt;&lt;font size="&amp;E$2&amp;"-1"&amp;E$2&amp;"&gt;"&amp;('新羽地域の年表 '!B271&amp;'新羽地域の年表 '!C271&amp;'新羽地域の年表 '!D271))</f>
        <v>2011年&lt;br&gt;&lt;font size="-1"&gt;平成23年</v>
      </c>
      <c r="F271" s="75" t="str">
        <f>IF('新羽地域の年表 '!$A271="","","&lt;/font&gt;&lt;/td&gt;&lt;td valign="&amp;F$2&amp;"top"&amp;F$2&amp;"&gt;&lt;font size="&amp;F$2&amp;"-1"&amp;F$2&amp;"&gt;")</f>
        <v>&lt;/font&gt;&lt;/td&gt;&lt;td valign="top"&gt;&lt;font size="-1"&gt;</v>
      </c>
      <c r="G271" s="156" t="str">
        <f>SUBSTITUTE('新羽地域の年表 '!E271,CHAR(10),"&lt;br&gt;")</f>
        <v>3月11日　東日本大震災&lt;br&gt;3月31日　大森洋一氏　新羽連合子ども会育成協議会会長を退任&lt;br&gt;4月1日　神澤誠氏　新羽連合子ども会育成協議会会長に就任&lt;br&gt;4月1日　第２期港北区地域福祉保健計画開始&lt;br&gt;8月　スポーツ基本法制定に伴い、横浜市体育指導委員から横浜市スポーツ推進委員に名称変更。「横浜市スポーツ推進委員規則　平成23年8月24日規則第74号」制定。&lt;br&gt;神奈川県青少年保護育成条例改正施行（青少年指導員が位置づけられる）&lt;br&gt;第１期横浜市スポーツ推進計画策定&lt;br&gt;学校開放事業において「クラブ組織の運営する学校開放」となる。文化スポーツクラブによる学校開放運営事業への移行が終了</v>
      </c>
      <c r="H271" s="75" t="str">
        <f>IF('新羽地域の年表 '!$A271="","","&lt;/font&gt;&lt;/td&gt;&lt;td nowrap valign="&amp;H$2&amp;"top"&amp;H$2&amp;"&gt;&lt;font size="&amp;F$2&amp;"-1"&amp;F$2&amp;"&gt;")</f>
        <v>&lt;/font&gt;&lt;/td&gt;&lt;td nowrap valign="top"&gt;&lt;font size="-1"&gt;</v>
      </c>
      <c r="I271" s="156" t="str">
        <f>IF('新羽地域の年表 '!F271="","","横浜開港"&amp;SUBSTITUTE('新羽地域の年表 '!F271,CHAR(10),"&lt;br&gt;")&amp;"周年")</f>
        <v>横浜開港152周年</v>
      </c>
      <c r="J271" s="75" t="str">
        <f>IF('新羽地域の年表 '!$F271="","","&lt;br&gt;")</f>
        <v>&lt;br&gt;</v>
      </c>
      <c r="K271" s="156" t="str">
        <f>IF('新羽地域の年表 '!G271="","","横浜市政"&amp;SUBSTITUTE('新羽地域の年表 '!G271,CHAR(10),"&lt;br&gt;")&amp;"周年")</f>
        <v>横浜市政122周年</v>
      </c>
      <c r="L271" s="75" t="str">
        <f>IF('新羽地域の年表 '!$G271="","","&lt;br&gt;")</f>
        <v>&lt;br&gt;</v>
      </c>
      <c r="M271" s="156" t="str">
        <f>IF('新羽地域の年表 '!H271="","","港北区制・新羽町設置"&amp;SUBSTITUTE('新羽地域の年表 '!H271,CHAR(10),"&lt;br&gt;")&amp;"周年")</f>
        <v>港北区制・新羽町設置72周年</v>
      </c>
      <c r="N271" s="75" t="str">
        <f>IF('新羽地域の年表 '!$H271="","","&lt;br&gt;")</f>
        <v>&lt;br&gt;</v>
      </c>
      <c r="O271" s="156" t="str">
        <f>IF('新羽地域の年表 '!I271="","","新羽町連合町内会（"&amp;SUBSTITUTE('新羽地域の年表 '!I271,CHAR(10),"&lt;br&gt;")&amp;"周年）&lt;br&gt;　連合町内会長："&amp;SUBSTITUTE('新羽地域の年表 '!J271,CHAR(10),"&lt;br&gt;"))</f>
        <v>新羽町連合町内会（38周年）&lt;br&gt;　連合町内会長：中山幹夫</v>
      </c>
      <c r="P271" s="75" t="str">
        <f>IF('新羽地域の年表 '!$J271="","","&lt;br&gt;")</f>
        <v>&lt;br&gt;</v>
      </c>
      <c r="Q271" s="156" t="str">
        <f>IF('新羽地域の年表 '!K271="","","第"&amp;SUBSTITUTE('新羽地域の年表 '!K271,CHAR(10),"&lt;br&gt;")&amp;"回新羽地区健民祭&lt;br&gt;　実行委員長:"&amp;SUBSTITUTE('新羽地域の年表 '!L271,CHAR(10),"&lt;br&gt;"))</f>
        <v>第38回新羽地区健民祭&lt;br&gt;　実行委員長:小松賢吉</v>
      </c>
      <c r="R271" s="75" t="str">
        <f>IF('新羽地域の年表 '!$L271="","","&lt;br&gt;　優勝：")</f>
        <v>&lt;br&gt;　優勝：</v>
      </c>
      <c r="S271" s="156" t="str">
        <f>SUBSTITUTE('新羽地域の年表 '!M271,CHAR(10),"&lt;br&gt;")</f>
        <v>南</v>
      </c>
      <c r="T271" s="75" t="str">
        <f>IF('新羽地域の年表 '!$M271="","","&lt;br&gt;")</f>
        <v>&lt;br&gt;</v>
      </c>
      <c r="U271" s="156" t="str">
        <f>IF('新羽地域の年表 '!N271="","","第"&amp;SUBSTITUTE('新羽地域の年表 '!N271,CHAR(10),"&lt;br&gt;")&amp;"回新羽サマーフェスティバル&lt;br&gt;　実行委員長："&amp;SUBSTITUTE('新羽地域の年表 '!O271,CHAR(10),"&lt;br&gt;"))</f>
        <v>第20回新羽サマーフェスティバル&lt;br&gt;　実行委員長：神澤　誠</v>
      </c>
      <c r="V271" s="75" t="str">
        <f>IF('新羽地域の年表 '!$O271="","","&lt;br&gt;")</f>
        <v>&lt;br&gt;</v>
      </c>
      <c r="W271" s="156" t="str">
        <f>IF('新羽地域の年表 '!P271="","",SUBSTITUTE('新羽地域の年表 '!P271,CHAR(10),"&lt;br&gt;"))</f>
        <v>第１回新羽町合同敬老の集い</v>
      </c>
      <c r="X271" s="75" t="str">
        <f>IF('新羽地域の年表 '!$A271="","","&lt;/font&gt;&lt;/td&gt;&lt;/tr&gt;")</f>
        <v>&lt;/font&gt;&lt;/td&gt;&lt;/tr&gt;</v>
      </c>
      <c r="Y271" s="156"/>
      <c r="AA271" s="158"/>
      <c r="AB271" s="75" t="str">
        <f t="shared" si="6"/>
        <v>&lt;tr&gt;&lt;td valign="top"&gt;2011年&lt;br&gt;&lt;font size="-1"&gt;平成23年&lt;/font&gt;&lt;/td&gt;&lt;td valign="top"&gt;&lt;font size="-1"&gt;3月11日　東日本大震災&lt;br&gt;3月31日　大森洋一氏　新羽連合子ども会育成協議会会長を退任&lt;br&gt;4月1日　神澤誠氏　新羽連合子ども会育成協議会会長に就任&lt;br&gt;4月1日　第２期港北区地域福祉保健計画開始&lt;br&gt;8月　スポーツ基本法制定に伴い、横浜市体育指導委員から横浜市スポーツ推進委員に名称変更。「横浜市スポーツ推進委員規則　平成23年8月24日規則第74号」制定。&lt;br&gt;神奈川県青少年保護育成条例改正施行（青少年指導員が位置づけられる）&lt;br&gt;第１期横浜市スポーツ推進計画策定&lt;br&gt;学校開放事業において「クラブ組織の運営する学校開放」となる。文化スポーツクラブによる学校開放運営事業への移行が終了&lt;/font&gt;&lt;/td&gt;&lt;td nowrap valign="top"&gt;&lt;font size="-1"&gt;横浜開港152周年&lt;br&gt;横浜市政122周年&lt;br&gt;港北区制・新羽町設置72周年&lt;br&gt;新羽町連合町内会（38周年）&lt;br&gt;　連合町内会長：中山幹夫&lt;br&gt;第38回新羽地区健民祭&lt;br&gt;　実行委員長:小松賢吉&lt;br&gt;　優勝：南&lt;br&gt;第20回新羽サマーフェスティバル&lt;br&gt;　実行委員長：神澤　誠&lt;br&gt;第１回新羽町合同敬老の集い&lt;/font&gt;&lt;/td&gt;&lt;/tr&gt;</v>
      </c>
    </row>
    <row r="272" spans="2:28" ht="94.5">
      <c r="B272" s="157"/>
      <c r="D272" s="75" t="str">
        <f>IF('新羽地域の年表 '!$A272="","","&lt;tr&gt;&lt;td valign="&amp;D$2&amp;"top"&amp;D$2&amp;"&gt;")</f>
        <v>&lt;tr&gt;&lt;td valign="top"&gt;</v>
      </c>
      <c r="E272" s="159" t="str">
        <f>IF('新羽地域の年表 '!A272="","",'新羽地域の年表 '!A272&amp;"年&lt;br&gt;&lt;font size="&amp;E$2&amp;"-1"&amp;E$2&amp;"&gt;"&amp;('新羽地域の年表 '!B272&amp;'新羽地域の年表 '!C272&amp;'新羽地域の年表 '!D272))</f>
        <v>2012年&lt;br&gt;&lt;font size="-1"&gt;平成24年</v>
      </c>
      <c r="F272" s="75" t="str">
        <f>IF('新羽地域の年表 '!$A272="","","&lt;/font&gt;&lt;/td&gt;&lt;td valign="&amp;F$2&amp;"top"&amp;F$2&amp;"&gt;&lt;font size="&amp;F$2&amp;"-1"&amp;F$2&amp;"&gt;")</f>
        <v>&lt;/font&gt;&lt;/td&gt;&lt;td valign="top"&gt;&lt;font size="-1"&gt;</v>
      </c>
      <c r="G272" s="156" t="str">
        <f>SUBSTITUTE('新羽地域の年表 '!E272,CHAR(10),"&lt;br&gt;")</f>
        <v>2月　新羽小学校土曜塾開設&lt;br&gt;2月4日　鶴見川舟運復活プロジェクト　第19回横浜環境活動実績賞受賞　横浜市長林文子より表彰状授与&lt;br&gt;10月8日新羽町のTwitter開設（10/08）&lt;br&gt;10月12日　新羽町のブログ開設(10/12)　gooブログからFC2ブログへ移行&lt;br&gt;10月13日　新羽町のfacebook開設（10/13）&lt;br&gt;１２月　新羽町のホームページ制作開始、仮開設</v>
      </c>
      <c r="H272" s="75" t="str">
        <f>IF('新羽地域の年表 '!$A272="","","&lt;/font&gt;&lt;/td&gt;&lt;td nowrap valign="&amp;H$2&amp;"top"&amp;H$2&amp;"&gt;&lt;font size="&amp;F$2&amp;"-1"&amp;F$2&amp;"&gt;")</f>
        <v>&lt;/font&gt;&lt;/td&gt;&lt;td nowrap valign="top"&gt;&lt;font size="-1"&gt;</v>
      </c>
      <c r="I272" s="156" t="str">
        <f>IF('新羽地域の年表 '!F272="","","横浜開港"&amp;SUBSTITUTE('新羽地域の年表 '!F272,CHAR(10),"&lt;br&gt;")&amp;"周年")</f>
        <v>横浜開港153周年</v>
      </c>
      <c r="J272" s="75" t="str">
        <f>IF('新羽地域の年表 '!$F272="","","&lt;br&gt;")</f>
        <v>&lt;br&gt;</v>
      </c>
      <c r="K272" s="156" t="str">
        <f>IF('新羽地域の年表 '!G272="","","横浜市政"&amp;SUBSTITUTE('新羽地域の年表 '!G272,CHAR(10),"&lt;br&gt;")&amp;"周年")</f>
        <v>横浜市政123周年</v>
      </c>
      <c r="L272" s="75" t="str">
        <f>IF('新羽地域の年表 '!$G272="","","&lt;br&gt;")</f>
        <v>&lt;br&gt;</v>
      </c>
      <c r="M272" s="156" t="str">
        <f>IF('新羽地域の年表 '!H272="","","港北区制・新羽町設置"&amp;SUBSTITUTE('新羽地域の年表 '!H272,CHAR(10),"&lt;br&gt;")&amp;"周年")</f>
        <v>港北区制・新羽町設置73周年</v>
      </c>
      <c r="N272" s="75" t="str">
        <f>IF('新羽地域の年表 '!$H272="","","&lt;br&gt;")</f>
        <v>&lt;br&gt;</v>
      </c>
      <c r="O272" s="156" t="str">
        <f>IF('新羽地域の年表 '!I272="","","新羽町連合町内会（"&amp;SUBSTITUTE('新羽地域の年表 '!I272,CHAR(10),"&lt;br&gt;")&amp;"周年）&lt;br&gt;　連合町内会長："&amp;SUBSTITUTE('新羽地域の年表 '!J272,CHAR(10),"&lt;br&gt;"))</f>
        <v>新羽町連合町内会（39周年）&lt;br&gt;　連合町内会長：中山幹夫</v>
      </c>
      <c r="P272" s="75" t="str">
        <f>IF('新羽地域の年表 '!$J272="","","&lt;br&gt;")</f>
        <v>&lt;br&gt;</v>
      </c>
      <c r="Q272" s="156" t="str">
        <f>IF('新羽地域の年表 '!K272="","","第"&amp;SUBSTITUTE('新羽地域の年表 '!K272,CHAR(10),"&lt;br&gt;")&amp;"回新羽地区健民祭&lt;br&gt;　実行委員長:"&amp;SUBSTITUTE('新羽地域の年表 '!L272,CHAR(10),"&lt;br&gt;"))</f>
        <v>第39回新羽地区健民祭&lt;br&gt;　実行委員長:小松賢吉</v>
      </c>
      <c r="R272" s="75" t="str">
        <f>IF('新羽地域の年表 '!$L272="","","&lt;br&gt;　優勝：")</f>
        <v>&lt;br&gt;　優勝：</v>
      </c>
      <c r="S272" s="156" t="str">
        <f>SUBSTITUTE('新羽地域の年表 '!M272,CHAR(10),"&lt;br&gt;")</f>
        <v>新羽町</v>
      </c>
      <c r="T272" s="75" t="str">
        <f>IF('新羽地域の年表 '!$M272="","","&lt;br&gt;")</f>
        <v>&lt;br&gt;</v>
      </c>
      <c r="U272" s="156" t="str">
        <f>IF('新羽地域の年表 '!N272="","","第"&amp;SUBSTITUTE('新羽地域の年表 '!N272,CHAR(10),"&lt;br&gt;")&amp;"回新羽サマーフェスティバル&lt;br&gt;　実行委員長："&amp;SUBSTITUTE('新羽地域の年表 '!O272,CHAR(10),"&lt;br&gt;"))</f>
        <v>第21回新羽サマーフェスティバル&lt;br&gt;　実行委員長：神澤　誠</v>
      </c>
      <c r="V272" s="75" t="str">
        <f>IF('新羽地域の年表 '!$O272="","","&lt;br&gt;")</f>
        <v>&lt;br&gt;</v>
      </c>
      <c r="W272" s="156" t="str">
        <f>IF('新羽地域の年表 '!P272="","",SUBSTITUTE('新羽地域の年表 '!P272,CHAR(10),"&lt;br&gt;"))</f>
        <v>第２回新羽町合同敬老の集い</v>
      </c>
      <c r="X272" s="75" t="str">
        <f>IF('新羽地域の年表 '!$A272="","","&lt;/font&gt;&lt;/td&gt;&lt;/tr&gt;")</f>
        <v>&lt;/font&gt;&lt;/td&gt;&lt;/tr&gt;</v>
      </c>
      <c r="Y272" s="156"/>
      <c r="AA272" s="158"/>
      <c r="AB272" s="75" t="str">
        <f t="shared" si="6"/>
        <v>&lt;tr&gt;&lt;td valign="top"&gt;2012年&lt;br&gt;&lt;font size="-1"&gt;平成24年&lt;/font&gt;&lt;/td&gt;&lt;td valign="top"&gt;&lt;font size="-1"&gt;2月　新羽小学校土曜塾開設&lt;br&gt;2月4日　鶴見川舟運復活プロジェクト　第19回横浜環境活動実績賞受賞　横浜市長林文子より表彰状授与&lt;br&gt;10月8日新羽町のTwitter開設（10/08）&lt;br&gt;10月12日　新羽町のブログ開設(10/12)　gooブログからFC2ブログへ移行&lt;br&gt;10月13日　新羽町のfacebook開設（10/13）&lt;br&gt;１２月　新羽町のホームページ制作開始、仮開設&lt;/font&gt;&lt;/td&gt;&lt;td nowrap valign="top"&gt;&lt;font size="-1"&gt;横浜開港153周年&lt;br&gt;横浜市政123周年&lt;br&gt;港北区制・新羽町設置73周年&lt;br&gt;新羽町連合町内会（39周年）&lt;br&gt;　連合町内会長：中山幹夫&lt;br&gt;第39回新羽地区健民祭&lt;br&gt;　実行委員長:小松賢吉&lt;br&gt;　優勝：新羽町&lt;br&gt;第21回新羽サマーフェスティバル&lt;br&gt;　実行委員長：神澤　誠&lt;br&gt;第２回新羽町合同敬老の集い&lt;/font&gt;&lt;/td&gt;&lt;/tr&gt;</v>
      </c>
    </row>
    <row r="273" spans="2:28" ht="135">
      <c r="B273" s="157"/>
      <c r="D273" s="75" t="str">
        <f>IF('新羽地域の年表 '!$A273="","","&lt;tr&gt;&lt;td valign="&amp;D$2&amp;"top"&amp;D$2&amp;"&gt;")</f>
        <v>&lt;tr&gt;&lt;td valign="top"&gt;</v>
      </c>
      <c r="E273" s="159" t="str">
        <f>IF('新羽地域の年表 '!A273="","",'新羽地域の年表 '!A273&amp;"年&lt;br&gt;&lt;font size="&amp;E$2&amp;"-1"&amp;E$2&amp;"&gt;"&amp;('新羽地域の年表 '!B273&amp;'新羽地域の年表 '!C273&amp;'新羽地域の年表 '!D273))</f>
        <v>2013年&lt;br&gt;&lt;font size="-1"&gt;平成25年</v>
      </c>
      <c r="F273" s="75" t="str">
        <f>IF('新羽地域の年表 '!$A273="","","&lt;/font&gt;&lt;/td&gt;&lt;td valign="&amp;F$2&amp;"top"&amp;F$2&amp;"&gt;&lt;font size="&amp;F$2&amp;"-1"&amp;F$2&amp;"&gt;")</f>
        <v>&lt;/font&gt;&lt;/td&gt;&lt;td valign="top"&gt;&lt;font size="-1"&gt;</v>
      </c>
      <c r="G273" s="156" t="str">
        <f>SUBSTITUTE('新羽地域の年表 '!E273,CHAR(10),"&lt;br&gt;")</f>
        <v>3月23日　鶴見川太尾河岸跡　記念碑除幕式&lt;br&gt;3月31日　中山幹夫氏　連合町内会長を退任&lt;br&gt;4月1日　大谷佐一氏　連合町内会長に就任&lt;br&gt;5月6日　新羽町のホームページを開設&lt;br&gt;　独自コンテンツ&lt;br&gt;　　地域活動豆知識（長澤茂初代連合町内会長、中山幹夫元連合町内会長の教えを記事にしたもの）&lt;br&gt;　　新羽地区行事予定（PDF）&lt;br&gt;　　新羽町の年表（PDF）。&lt;br&gt;※主に、ブログ、新羽町SNS（facebook、Twitter）、横浜市や港北区コンテンツへのリンクなど、ポータルとしての機能</v>
      </c>
      <c r="H273" s="75" t="str">
        <f>IF('新羽地域の年表 '!$A273="","","&lt;/font&gt;&lt;/td&gt;&lt;td nowrap valign="&amp;H$2&amp;"top"&amp;H$2&amp;"&gt;&lt;font size="&amp;F$2&amp;"-1"&amp;F$2&amp;"&gt;")</f>
        <v>&lt;/font&gt;&lt;/td&gt;&lt;td nowrap valign="top"&gt;&lt;font size="-1"&gt;</v>
      </c>
      <c r="I273" s="156" t="str">
        <f>IF('新羽地域の年表 '!F273="","","横浜開港"&amp;SUBSTITUTE('新羽地域の年表 '!F273,CHAR(10),"&lt;br&gt;")&amp;"周年")</f>
        <v>横浜開港154周年</v>
      </c>
      <c r="J273" s="75" t="str">
        <f>IF('新羽地域の年表 '!$F273="","","&lt;br&gt;")</f>
        <v>&lt;br&gt;</v>
      </c>
      <c r="K273" s="156" t="str">
        <f>IF('新羽地域の年表 '!G273="","","横浜市政"&amp;SUBSTITUTE('新羽地域の年表 '!G273,CHAR(10),"&lt;br&gt;")&amp;"周年")</f>
        <v>横浜市政124周年</v>
      </c>
      <c r="L273" s="75" t="str">
        <f>IF('新羽地域の年表 '!$G273="","","&lt;br&gt;")</f>
        <v>&lt;br&gt;</v>
      </c>
      <c r="M273" s="156" t="str">
        <f>IF('新羽地域の年表 '!H273="","","港北区制・新羽町設置"&amp;SUBSTITUTE('新羽地域の年表 '!H273,CHAR(10),"&lt;br&gt;")&amp;"周年")</f>
        <v>港北区制・新羽町設置74周年</v>
      </c>
      <c r="N273" s="75" t="str">
        <f>IF('新羽地域の年表 '!$H273="","","&lt;br&gt;")</f>
        <v>&lt;br&gt;</v>
      </c>
      <c r="O273" s="156" t="str">
        <f>IF('新羽地域の年表 '!I273="","","新羽町連合町内会（"&amp;SUBSTITUTE('新羽地域の年表 '!I273,CHAR(10),"&lt;br&gt;")&amp;"周年）&lt;br&gt;　連合町内会長："&amp;SUBSTITUTE('新羽地域の年表 '!J273,CHAR(10),"&lt;br&gt;"))</f>
        <v>新羽町連合町内会（40周年）&lt;br&gt;　連合町内会長：大谷佐一</v>
      </c>
      <c r="P273" s="75" t="str">
        <f>IF('新羽地域の年表 '!$J273="","","&lt;br&gt;")</f>
        <v>&lt;br&gt;</v>
      </c>
      <c r="Q273" s="156" t="str">
        <f>IF('新羽地域の年表 '!K273="","","第"&amp;SUBSTITUTE('新羽地域の年表 '!K273,CHAR(10),"&lt;br&gt;")&amp;"回新羽地区健民祭&lt;br&gt;　実行委員長:"&amp;SUBSTITUTE('新羽地域の年表 '!L273,CHAR(10),"&lt;br&gt;"))</f>
        <v>第40回新羽地区健民祭&lt;br&gt;　実行委員長:小松賢吉</v>
      </c>
      <c r="R273" s="75" t="str">
        <f>IF('新羽地域の年表 '!$L273="","","&lt;br&gt;　優勝：")</f>
        <v>&lt;br&gt;　優勝：</v>
      </c>
      <c r="S273" s="156" t="str">
        <f>SUBSTITUTE('新羽地域の年表 '!M273,CHAR(10),"&lt;br&gt;")</f>
        <v>（中止）</v>
      </c>
      <c r="T273" s="75" t="str">
        <f>IF('新羽地域の年表 '!$M273="","","&lt;br&gt;")</f>
        <v>&lt;br&gt;</v>
      </c>
      <c r="U273" s="156" t="str">
        <f>IF('新羽地域の年表 '!N273="","","第"&amp;SUBSTITUTE('新羽地域の年表 '!N273,CHAR(10),"&lt;br&gt;")&amp;"回新羽サマーフェスティバル&lt;br&gt;　実行委員長："&amp;SUBSTITUTE('新羽地域の年表 '!O273,CHAR(10),"&lt;br&gt;"))</f>
        <v>第22回新羽サマーフェスティバル&lt;br&gt;　実行委員長：神澤　誠</v>
      </c>
      <c r="V273" s="75" t="str">
        <f>IF('新羽地域の年表 '!$O273="","","&lt;br&gt;")</f>
        <v>&lt;br&gt;</v>
      </c>
      <c r="W273" s="156" t="str">
        <f>IF('新羽地域の年表 '!P273="","",SUBSTITUTE('新羽地域の年表 '!P273,CHAR(10),"&lt;br&gt;"))</f>
        <v>第３回新羽町合同敬老の集い</v>
      </c>
      <c r="X273" s="75" t="str">
        <f>IF('新羽地域の年表 '!$A273="","","&lt;/font&gt;&lt;/td&gt;&lt;/tr&gt;")</f>
        <v>&lt;/font&gt;&lt;/td&gt;&lt;/tr&gt;</v>
      </c>
      <c r="Y273" s="156"/>
      <c r="AA273" s="158"/>
      <c r="AB273" s="75" t="str">
        <f t="shared" si="6"/>
        <v>&lt;tr&gt;&lt;td valign="top"&gt;2013年&lt;br&gt;&lt;font size="-1"&gt;平成25年&lt;/font&gt;&lt;/td&gt;&lt;td valign="top"&gt;&lt;font size="-1"&gt;3月23日　鶴見川太尾河岸跡　記念碑除幕式&lt;br&gt;3月31日　中山幹夫氏　連合町内会長を退任&lt;br&gt;4月1日　大谷佐一氏　連合町内会長に就任&lt;br&gt;5月6日　新羽町のホームページを開設&lt;br&gt;　独自コンテンツ&lt;br&gt;　　地域活動豆知識（長澤茂初代連合町内会長、中山幹夫元連合町内会長の教えを記事にしたもの）&lt;br&gt;　　新羽地区行事予定（PDF）&lt;br&gt;　　新羽町の年表（PDF）。&lt;br&gt;※主に、ブログ、新羽町SNS（facebook、Twitter）、横浜市や港北区コンテンツへのリンクなど、ポータルとしての機能&lt;/font&gt;&lt;/td&gt;&lt;td nowrap valign="top"&gt;&lt;font size="-1"&gt;横浜開港154周年&lt;br&gt;横浜市政124周年&lt;br&gt;港北区制・新羽町設置74周年&lt;br&gt;新羽町連合町内会（40周年）&lt;br&gt;　連合町内会長：大谷佐一&lt;br&gt;第40回新羽地区健民祭&lt;br&gt;　実行委員長:小松賢吉&lt;br&gt;　優勝：（中止）&lt;br&gt;第22回新羽サマーフェスティバル&lt;br&gt;　実行委員長：神澤　誠&lt;br&gt;第３回新羽町合同敬老の集い&lt;/font&gt;&lt;/td&gt;&lt;/tr&gt;</v>
      </c>
    </row>
    <row r="274" spans="2:28" ht="81">
      <c r="B274" s="157"/>
      <c r="D274" s="75" t="str">
        <f>IF('新羽地域の年表 '!$A274="","","&lt;tr&gt;&lt;td valign="&amp;D$2&amp;"top"&amp;D$2&amp;"&gt;")</f>
        <v>&lt;tr&gt;&lt;td valign="top"&gt;</v>
      </c>
      <c r="E274" s="159" t="str">
        <f>IF('新羽地域の年表 '!A274="","",'新羽地域の年表 '!A274&amp;"年&lt;br&gt;&lt;font size="&amp;E$2&amp;"-1"&amp;E$2&amp;"&gt;"&amp;('新羽地域の年表 '!B274&amp;'新羽地域の年表 '!C274&amp;'新羽地域の年表 '!D274))</f>
        <v>2014年&lt;br&gt;&lt;font size="-1"&gt;平成26年</v>
      </c>
      <c r="F274" s="75" t="str">
        <f>IF('新羽地域の年表 '!$A274="","","&lt;/font&gt;&lt;/td&gt;&lt;td valign="&amp;F$2&amp;"top"&amp;F$2&amp;"&gt;&lt;font size="&amp;F$2&amp;"-1"&amp;F$2&amp;"&gt;")</f>
        <v>&lt;/font&gt;&lt;/td&gt;&lt;td valign="top"&gt;&lt;font size="-1"&gt;</v>
      </c>
      <c r="G274" s="156" t="str">
        <f>SUBSTITUTE('新羽地域の年表 '!E274,CHAR(10),"&lt;br&gt;")</f>
        <v>3月31日　高橋稔氏　新羽地区青少年指導員協議会会長を退任&lt;br&gt;4月1日　豊岡修氏　新羽地区青少年指導員協議会会長に就任&lt;br&gt;4月18日　新羽地域ケアプラザ・横浜市新羽コミュニティハウス開所　建設報告会（初代所長：水村志津子）&lt;br&gt;新横浜駅開業50周年</v>
      </c>
      <c r="H274" s="75" t="str">
        <f>IF('新羽地域の年表 '!$A274="","","&lt;/font&gt;&lt;/td&gt;&lt;td nowrap valign="&amp;H$2&amp;"top"&amp;H$2&amp;"&gt;&lt;font size="&amp;F$2&amp;"-1"&amp;F$2&amp;"&gt;")</f>
        <v>&lt;/font&gt;&lt;/td&gt;&lt;td nowrap valign="top"&gt;&lt;font size="-1"&gt;</v>
      </c>
      <c r="I274" s="156" t="str">
        <f>IF('新羽地域の年表 '!F274="","","横浜開港"&amp;SUBSTITUTE('新羽地域の年表 '!F274,CHAR(10),"&lt;br&gt;")&amp;"周年")</f>
        <v>横浜開港155周年</v>
      </c>
      <c r="J274" s="75" t="str">
        <f>IF('新羽地域の年表 '!$F274="","","&lt;br&gt;")</f>
        <v>&lt;br&gt;</v>
      </c>
      <c r="K274" s="156" t="str">
        <f>IF('新羽地域の年表 '!G274="","","横浜市政"&amp;SUBSTITUTE('新羽地域の年表 '!G274,CHAR(10),"&lt;br&gt;")&amp;"周年")</f>
        <v>横浜市政125周年</v>
      </c>
      <c r="L274" s="75" t="str">
        <f>IF('新羽地域の年表 '!$G274="","","&lt;br&gt;")</f>
        <v>&lt;br&gt;</v>
      </c>
      <c r="M274" s="156" t="str">
        <f>IF('新羽地域の年表 '!H274="","","港北区制・新羽町設置"&amp;SUBSTITUTE('新羽地域の年表 '!H274,CHAR(10),"&lt;br&gt;")&amp;"周年")</f>
        <v>港北区制・新羽町設置75周年</v>
      </c>
      <c r="N274" s="75" t="str">
        <f>IF('新羽地域の年表 '!$H274="","","&lt;br&gt;")</f>
        <v>&lt;br&gt;</v>
      </c>
      <c r="O274" s="156" t="str">
        <f>IF('新羽地域の年表 '!I274="","","新羽町連合町内会（"&amp;SUBSTITUTE('新羽地域の年表 '!I274,CHAR(10),"&lt;br&gt;")&amp;"周年）&lt;br&gt;　連合町内会長："&amp;SUBSTITUTE('新羽地域の年表 '!J274,CHAR(10),"&lt;br&gt;"))</f>
        <v>新羽町連合町内会（41周年）&lt;br&gt;　連合町内会長：大谷佐一</v>
      </c>
      <c r="P274" s="75" t="str">
        <f>IF('新羽地域の年表 '!$J274="","","&lt;br&gt;")</f>
        <v>&lt;br&gt;</v>
      </c>
      <c r="Q274" s="156" t="str">
        <f>IF('新羽地域の年表 '!K274="","","第"&amp;SUBSTITUTE('新羽地域の年表 '!K274,CHAR(10),"&lt;br&gt;")&amp;"回新羽地区健民祭&lt;br&gt;　実行委員長:"&amp;SUBSTITUTE('新羽地域の年表 '!L274,CHAR(10),"&lt;br&gt;"))</f>
        <v>第41回新羽地区健民祭&lt;br&gt;　実行委員長:小松賢吉</v>
      </c>
      <c r="R274" s="75" t="str">
        <f>IF('新羽地域の年表 '!$L274="","","&lt;br&gt;　優勝：")</f>
        <v>&lt;br&gt;　優勝：</v>
      </c>
      <c r="S274" s="156" t="str">
        <f>SUBSTITUTE('新羽地域の年表 '!M274,CHAR(10),"&lt;br&gt;")</f>
        <v>新羽町</v>
      </c>
      <c r="T274" s="75" t="str">
        <f>IF('新羽地域の年表 '!$M274="","","&lt;br&gt;")</f>
        <v>&lt;br&gt;</v>
      </c>
      <c r="U274" s="156" t="str">
        <f>IF('新羽地域の年表 '!N274="","","第"&amp;SUBSTITUTE('新羽地域の年表 '!N274,CHAR(10),"&lt;br&gt;")&amp;"回新羽サマーフェスティバル&lt;br&gt;　実行委員長："&amp;SUBSTITUTE('新羽地域の年表 '!O274,CHAR(10),"&lt;br&gt;"))</f>
        <v>第23回新羽サマーフェスティバル&lt;br&gt;　実行委員長：神澤　誠</v>
      </c>
      <c r="V274" s="75" t="str">
        <f>IF('新羽地域の年表 '!$O274="","","&lt;br&gt;")</f>
        <v>&lt;br&gt;</v>
      </c>
      <c r="W274" s="156" t="str">
        <f>IF('新羽地域の年表 '!P274="","",SUBSTITUTE('新羽地域の年表 '!P274,CHAR(10),"&lt;br&gt;"))</f>
        <v>第４回新羽町合同敬老の集い</v>
      </c>
      <c r="X274" s="75" t="str">
        <f>IF('新羽地域の年表 '!$A274="","","&lt;/font&gt;&lt;/td&gt;&lt;/tr&gt;")</f>
        <v>&lt;/font&gt;&lt;/td&gt;&lt;/tr&gt;</v>
      </c>
      <c r="Y274" s="156"/>
      <c r="AA274" s="158"/>
      <c r="AB274" s="75" t="str">
        <f t="shared" si="6"/>
        <v>&lt;tr&gt;&lt;td valign="top"&gt;2014年&lt;br&gt;&lt;font size="-1"&gt;平成26年&lt;/font&gt;&lt;/td&gt;&lt;td valign="top"&gt;&lt;font size="-1"&gt;3月31日　高橋稔氏　新羽地区青少年指導員協議会会長を退任&lt;br&gt;4月1日　豊岡修氏　新羽地区青少年指導員協議会会長に就任&lt;br&gt;4月18日　新羽地域ケアプラザ・横浜市新羽コミュニティハウス開所　建設報告会（初代所長：水村志津子）&lt;br&gt;新横浜駅開業50周年&lt;/font&gt;&lt;/td&gt;&lt;td nowrap valign="top"&gt;&lt;font size="-1"&gt;横浜開港155周年&lt;br&gt;横浜市政125周年&lt;br&gt;港北区制・新羽町設置75周年&lt;br&gt;新羽町連合町内会（41周年）&lt;br&gt;　連合町内会長：大谷佐一&lt;br&gt;第41回新羽地区健民祭&lt;br&gt;　実行委員長:小松賢吉&lt;br&gt;　優勝：新羽町&lt;br&gt;第23回新羽サマーフェスティバル&lt;br&gt;　実行委員長：神澤　誠&lt;br&gt;第４回新羽町合同敬老の集い&lt;/font&gt;&lt;/td&gt;&lt;/tr&gt;</v>
      </c>
    </row>
    <row r="275" spans="2:28" ht="148.5">
      <c r="B275" s="157"/>
      <c r="D275" s="75" t="str">
        <f>IF('新羽地域の年表 '!$A275="","","&lt;tr&gt;&lt;td valign="&amp;D$2&amp;"top"&amp;D$2&amp;"&gt;")</f>
        <v>&lt;tr&gt;&lt;td valign="top"&gt;</v>
      </c>
      <c r="E275" s="159" t="str">
        <f>IF('新羽地域の年表 '!A275="","",'新羽地域の年表 '!A275&amp;"年&lt;br&gt;&lt;font size="&amp;E$2&amp;"-1"&amp;E$2&amp;"&gt;"&amp;('新羽地域の年表 '!B275&amp;'新羽地域の年表 '!C275&amp;'新羽地域の年表 '!D275))</f>
        <v>2015年&lt;br&gt;&lt;font size="-1"&gt;平成27年</v>
      </c>
      <c r="F275" s="75" t="str">
        <f>IF('新羽地域の年表 '!$A275="","","&lt;/font&gt;&lt;/td&gt;&lt;td valign="&amp;F$2&amp;"top"&amp;F$2&amp;"&gt;&lt;font size="&amp;F$2&amp;"-1"&amp;F$2&amp;"&gt;")</f>
        <v>&lt;/font&gt;&lt;/td&gt;&lt;td valign="top"&gt;&lt;font size="-1"&gt;</v>
      </c>
      <c r="G275" s="156" t="str">
        <f>SUBSTITUTE('新羽地域の年表 '!E275,CHAR(10),"&lt;br&gt;")</f>
        <v>3月15日　横浜マラソン2015　フルマラソンにリニューアル（※後日距離不足が判明）&lt;br&gt;丘陵公園愛護会が国土交通大臣表彰受賞&lt;br&gt;4月01日　新羽町ホームページに独自コンテンツとして新羽町連合町内会役員の紹介を掲出&lt;br&gt;5月01日　新羽町ホームページに地域で活動する委員、団体の紹介を掲出（消防団、民生児童委員、スポーツ推進委員、青少年指導員など）&lt;br&gt;新羽町ホームーページに神輿会、ケアプラザなど関係団体のリンクを掲出&lt;br&gt;7/20　舟運プロジェクト２号艇「たちばな」、１号艇「舟運丸」鶴見川舟運検証実施</v>
      </c>
      <c r="H275" s="75" t="str">
        <f>IF('新羽地域の年表 '!$A275="","","&lt;/font&gt;&lt;/td&gt;&lt;td nowrap valign="&amp;H$2&amp;"top"&amp;H$2&amp;"&gt;&lt;font size="&amp;F$2&amp;"-1"&amp;F$2&amp;"&gt;")</f>
        <v>&lt;/font&gt;&lt;/td&gt;&lt;td nowrap valign="top"&gt;&lt;font size="-1"&gt;</v>
      </c>
      <c r="I275" s="156" t="str">
        <f>IF('新羽地域の年表 '!F275="","","横浜開港"&amp;SUBSTITUTE('新羽地域の年表 '!F275,CHAR(10),"&lt;br&gt;")&amp;"周年")</f>
        <v>横浜開港156周年</v>
      </c>
      <c r="J275" s="75" t="str">
        <f>IF('新羽地域の年表 '!$F275="","","&lt;br&gt;")</f>
        <v>&lt;br&gt;</v>
      </c>
      <c r="K275" s="156" t="str">
        <f>IF('新羽地域の年表 '!G275="","","横浜市政"&amp;SUBSTITUTE('新羽地域の年表 '!G275,CHAR(10),"&lt;br&gt;")&amp;"周年")</f>
        <v>横浜市政126周年</v>
      </c>
      <c r="L275" s="75" t="str">
        <f>IF('新羽地域の年表 '!$G275="","","&lt;br&gt;")</f>
        <v>&lt;br&gt;</v>
      </c>
      <c r="M275" s="156" t="str">
        <f>IF('新羽地域の年表 '!H275="","","港北区制・新羽町設置"&amp;SUBSTITUTE('新羽地域の年表 '!H275,CHAR(10),"&lt;br&gt;")&amp;"周年")</f>
        <v>港北区制・新羽町設置76周年</v>
      </c>
      <c r="N275" s="75" t="str">
        <f>IF('新羽地域の年表 '!$H275="","","&lt;br&gt;")</f>
        <v>&lt;br&gt;</v>
      </c>
      <c r="O275" s="156" t="str">
        <f>IF('新羽地域の年表 '!I275="","","新羽町連合町内会（"&amp;SUBSTITUTE('新羽地域の年表 '!I275,CHAR(10),"&lt;br&gt;")&amp;"周年）&lt;br&gt;　連合町内会長："&amp;SUBSTITUTE('新羽地域の年表 '!J275,CHAR(10),"&lt;br&gt;"))</f>
        <v>新羽町連合町内会（42周年）&lt;br&gt;　連合町内会長：大谷佐一</v>
      </c>
      <c r="P275" s="75" t="str">
        <f>IF('新羽地域の年表 '!$J275="","","&lt;br&gt;")</f>
        <v>&lt;br&gt;</v>
      </c>
      <c r="Q275" s="156" t="str">
        <f>IF('新羽地域の年表 '!K275="","","第"&amp;SUBSTITUTE('新羽地域の年表 '!K275,CHAR(10),"&lt;br&gt;")&amp;"回新羽地区健民祭&lt;br&gt;　実行委員長:"&amp;SUBSTITUTE('新羽地域の年表 '!L275,CHAR(10),"&lt;br&gt;"))</f>
        <v>第42回新羽地区健民祭&lt;br&gt;　実行委員長:小松賢吉</v>
      </c>
      <c r="R275" s="75" t="str">
        <f>IF('新羽地域の年表 '!$L275="","","&lt;br&gt;　優勝：")</f>
        <v>&lt;br&gt;　優勝：</v>
      </c>
      <c r="S275" s="156" t="str">
        <f>SUBSTITUTE('新羽地域の年表 '!M275,CHAR(10),"&lt;br&gt;")</f>
        <v>新羽町</v>
      </c>
      <c r="T275" s="75" t="str">
        <f>IF('新羽地域の年表 '!$M275="","","&lt;br&gt;")</f>
        <v>&lt;br&gt;</v>
      </c>
      <c r="U275" s="156" t="str">
        <f>IF('新羽地域の年表 '!N275="","","第"&amp;SUBSTITUTE('新羽地域の年表 '!N275,CHAR(10),"&lt;br&gt;")&amp;"回新羽サマーフェスティバル&lt;br&gt;　実行委員長："&amp;SUBSTITUTE('新羽地域の年表 '!O275,CHAR(10),"&lt;br&gt;"))</f>
        <v>第24回新羽サマーフェスティバル&lt;br&gt;　実行委員長：神澤　誠</v>
      </c>
      <c r="V275" s="75" t="str">
        <f>IF('新羽地域の年表 '!$O275="","","&lt;br&gt;")</f>
        <v>&lt;br&gt;</v>
      </c>
      <c r="W275" s="156" t="str">
        <f>IF('新羽地域の年表 '!P275="","",SUBSTITUTE('新羽地域の年表 '!P275,CHAR(10),"&lt;br&gt;"))</f>
        <v>第５回新羽町合同敬老の集い</v>
      </c>
      <c r="X275" s="75" t="str">
        <f>IF('新羽地域の年表 '!$A275="","","&lt;/font&gt;&lt;/td&gt;&lt;/tr&gt;")</f>
        <v>&lt;/font&gt;&lt;/td&gt;&lt;/tr&gt;</v>
      </c>
      <c r="Y275" s="156"/>
      <c r="AA275" s="158"/>
      <c r="AB275" s="75" t="str">
        <f t="shared" si="6"/>
        <v>&lt;tr&gt;&lt;td valign="top"&gt;2015年&lt;br&gt;&lt;font size="-1"&gt;平成27年&lt;/font&gt;&lt;/td&gt;&lt;td valign="top"&gt;&lt;font size="-1"&gt;3月15日　横浜マラソン2015　フルマラソンにリニューアル（※後日距離不足が判明）&lt;br&gt;丘陵公園愛護会が国土交通大臣表彰受賞&lt;br&gt;4月01日　新羽町ホームページに独自コンテンツとして新羽町連合町内会役員の紹介を掲出&lt;br&gt;5月01日　新羽町ホームページに地域で活動する委員、団体の紹介を掲出（消防団、民生児童委員、スポーツ推進委員、青少年指導員など）&lt;br&gt;新羽町ホームーページに神輿会、ケアプラザなど関係団体のリンクを掲出&lt;br&gt;7/20　舟運プロジェクト２号艇「たちばな」、１号艇「舟運丸」鶴見川舟運検証実施&lt;/font&gt;&lt;/td&gt;&lt;td nowrap valign="top"&gt;&lt;font size="-1"&gt;横浜開港156周年&lt;br&gt;横浜市政126周年&lt;br&gt;港北区制・新羽町設置76周年&lt;br&gt;新羽町連合町内会（42周年）&lt;br&gt;　連合町内会長：大谷佐一&lt;br&gt;第42回新羽地区健民祭&lt;br&gt;　実行委員長:小松賢吉&lt;br&gt;　優勝：新羽町&lt;br&gt;第24回新羽サマーフェスティバル&lt;br&gt;　実行委員長：神澤　誠&lt;br&gt;第５回新羽町合同敬老の集い&lt;/font&gt;&lt;/td&gt;&lt;/tr&gt;</v>
      </c>
    </row>
    <row r="276" spans="2:28" ht="162">
      <c r="B276" s="157"/>
      <c r="D276" s="75" t="str">
        <f>IF('新羽地域の年表 '!$A276="","","&lt;tr&gt;&lt;td valign="&amp;D$2&amp;"top"&amp;D$2&amp;"&gt;")</f>
        <v>&lt;tr&gt;&lt;td valign="top"&gt;</v>
      </c>
      <c r="E276" s="159" t="str">
        <f>IF('新羽地域の年表 '!A276="","",'新羽地域の年表 '!A276&amp;"年&lt;br&gt;&lt;font size="&amp;E$2&amp;"-1"&amp;E$2&amp;"&gt;"&amp;('新羽地域の年表 '!B276&amp;'新羽地域の年表 '!C276&amp;'新羽地域の年表 '!D276))</f>
        <v>2016年&lt;br&gt;&lt;font size="-1"&gt;平成28年</v>
      </c>
      <c r="F276" s="75" t="str">
        <f>IF('新羽地域の年表 '!$A276="","","&lt;/font&gt;&lt;/td&gt;&lt;td valign="&amp;F$2&amp;"top"&amp;F$2&amp;"&gt;&lt;font size="&amp;F$2&amp;"-1"&amp;F$2&amp;"&gt;")</f>
        <v>&lt;/font&gt;&lt;/td&gt;&lt;td valign="top"&gt;&lt;font size="-1"&gt;</v>
      </c>
      <c r="G276" s="156" t="str">
        <f>SUBSTITUTE('新羽地域の年表 '!E276,CHAR(10),"&lt;br&gt;")</f>
        <v>3月13日　横浜マラソン2016&lt;br&gt;2月14日　16日熊本地震&lt;br&gt;3月1日　新羽町のホームページに連合町内会関連役員の紹介掲出開始&lt;br&gt;3月31日　第２期港北区地域福祉保健計画終了&lt;br&gt;4月1日　第３期港北区地域福祉保健計画開始&lt;br&gt;5月　「鶴見川の舟運文化と夢見る仲間たち」（鶴見川舟運復活プロジェクト）発行&lt;br&gt;5月27日　ひっとプラン情報発信部会において、地域イベントカレンダーとホームページ等ＩＣＴを使ったデジタルによる情報発信を活動の２翼として推進することとなる&lt;br&gt;6月16日　「港北区自治会町内会活動のしおり」の改訂を機に新羽町ホームページに掲載　港北区連合町内会へリンク</v>
      </c>
      <c r="H276" s="75" t="str">
        <f>IF('新羽地域の年表 '!$A276="","","&lt;/font&gt;&lt;/td&gt;&lt;td nowrap valign="&amp;H$2&amp;"top"&amp;H$2&amp;"&gt;&lt;font size="&amp;F$2&amp;"-1"&amp;F$2&amp;"&gt;")</f>
        <v>&lt;/font&gt;&lt;/td&gt;&lt;td nowrap valign="top"&gt;&lt;font size="-1"&gt;</v>
      </c>
      <c r="I276" s="156" t="str">
        <f>IF('新羽地域の年表 '!F276="","","横浜開港"&amp;SUBSTITUTE('新羽地域の年表 '!F276,CHAR(10),"&lt;br&gt;")&amp;"周年")</f>
        <v>横浜開港157周年</v>
      </c>
      <c r="J276" s="75" t="str">
        <f>IF('新羽地域の年表 '!$F276="","","&lt;br&gt;")</f>
        <v>&lt;br&gt;</v>
      </c>
      <c r="K276" s="156" t="str">
        <f>IF('新羽地域の年表 '!G276="","","横浜市政"&amp;SUBSTITUTE('新羽地域の年表 '!G276,CHAR(10),"&lt;br&gt;")&amp;"周年")</f>
        <v>横浜市政127周年</v>
      </c>
      <c r="L276" s="75" t="str">
        <f>IF('新羽地域の年表 '!$G276="","","&lt;br&gt;")</f>
        <v>&lt;br&gt;</v>
      </c>
      <c r="M276" s="156" t="str">
        <f>IF('新羽地域の年表 '!H276="","","港北区制・新羽町設置"&amp;SUBSTITUTE('新羽地域の年表 '!H276,CHAR(10),"&lt;br&gt;")&amp;"周年")</f>
        <v>港北区制・新羽町設置77周年</v>
      </c>
      <c r="N276" s="75" t="str">
        <f>IF('新羽地域の年表 '!$H276="","","&lt;br&gt;")</f>
        <v>&lt;br&gt;</v>
      </c>
      <c r="O276" s="156" t="str">
        <f>IF('新羽地域の年表 '!I276="","","新羽町連合町内会（"&amp;SUBSTITUTE('新羽地域の年表 '!I276,CHAR(10),"&lt;br&gt;")&amp;"周年）&lt;br&gt;　連合町内会長："&amp;SUBSTITUTE('新羽地域の年表 '!J276,CHAR(10),"&lt;br&gt;"))</f>
        <v>新羽町連合町内会（43周年）&lt;br&gt;　連合町内会長：大谷佐一</v>
      </c>
      <c r="P276" s="75" t="str">
        <f>IF('新羽地域の年表 '!$J276="","","&lt;br&gt;")</f>
        <v>&lt;br&gt;</v>
      </c>
      <c r="Q276" s="156" t="str">
        <f>IF('新羽地域の年表 '!K276="","","第"&amp;SUBSTITUTE('新羽地域の年表 '!K276,CHAR(10),"&lt;br&gt;")&amp;"回新羽地区健民祭&lt;br&gt;　実行委員長:"&amp;SUBSTITUTE('新羽地域の年表 '!L276,CHAR(10),"&lt;br&gt;"))</f>
        <v>第43回新羽地区健民祭&lt;br&gt;　実行委員長:小松賢吉</v>
      </c>
      <c r="R276" s="75" t="str">
        <f>IF('新羽地域の年表 '!$L276="","","&lt;br&gt;　優勝：")</f>
        <v>&lt;br&gt;　優勝：</v>
      </c>
      <c r="S276" s="156" t="str">
        <f>SUBSTITUTE('新羽地域の年表 '!M276,CHAR(10),"&lt;br&gt;")</f>
        <v>新羽町</v>
      </c>
      <c r="T276" s="75" t="str">
        <f>IF('新羽地域の年表 '!$M276="","","&lt;br&gt;")</f>
        <v>&lt;br&gt;</v>
      </c>
      <c r="U276" s="156" t="str">
        <f>IF('新羽地域の年表 '!N276="","","第"&amp;SUBSTITUTE('新羽地域の年表 '!N276,CHAR(10),"&lt;br&gt;")&amp;"回新羽サマーフェスティバル&lt;br&gt;　実行委員長："&amp;SUBSTITUTE('新羽地域の年表 '!O276,CHAR(10),"&lt;br&gt;"))</f>
        <v>第25回新羽サマーフェスティバル&lt;br&gt;　実行委員長：神澤　誠</v>
      </c>
      <c r="V276" s="75" t="str">
        <f>IF('新羽地域の年表 '!$O276="","","&lt;br&gt;")</f>
        <v>&lt;br&gt;</v>
      </c>
      <c r="W276" s="156" t="str">
        <f>IF('新羽地域の年表 '!P276="","",SUBSTITUTE('新羽地域の年表 '!P276,CHAR(10),"&lt;br&gt;"))</f>
        <v>第６回新羽町合同敬老の集い</v>
      </c>
      <c r="X276" s="75" t="str">
        <f>IF('新羽地域の年表 '!$A276="","","&lt;/font&gt;&lt;/td&gt;&lt;/tr&gt;")</f>
        <v>&lt;/font&gt;&lt;/td&gt;&lt;/tr&gt;</v>
      </c>
      <c r="Y276" s="156"/>
      <c r="AA276" s="158"/>
      <c r="AB276" s="75" t="str">
        <f t="shared" si="6"/>
        <v>&lt;tr&gt;&lt;td valign="top"&gt;2016年&lt;br&gt;&lt;font size="-1"&gt;平成28年&lt;/font&gt;&lt;/td&gt;&lt;td valign="top"&gt;&lt;font size="-1"&gt;3月13日　横浜マラソン2016&lt;br&gt;2月14日　16日熊本地震&lt;br&gt;3月1日　新羽町のホームページに連合町内会関連役員の紹介掲出開始&lt;br&gt;3月31日　第２期港北区地域福祉保健計画終了&lt;br&gt;4月1日　第３期港北区地域福祉保健計画開始&lt;br&gt;5月　「鶴見川の舟運文化と夢見る仲間たち」（鶴見川舟運復活プロジェクト）発行&lt;br&gt;5月27日　ひっとプラン情報発信部会において、地域イベントカレンダーとホームページ等ＩＣＴを使ったデジタルによる情報発信を活動の２翼として推進することとなる&lt;br&gt;6月16日　「港北区自治会町内会活動のしおり」の改訂を機に新羽町ホームページに掲載　港北区連合町内会へリンク&lt;/font&gt;&lt;/td&gt;&lt;td nowrap valign="top"&gt;&lt;font size="-1"&gt;横浜開港157周年&lt;br&gt;横浜市政127周年&lt;br&gt;港北区制・新羽町設置77周年&lt;br&gt;新羽町連合町内会（43周年）&lt;br&gt;　連合町内会長：大谷佐一&lt;br&gt;第43回新羽地区健民祭&lt;br&gt;　実行委員長:小松賢吉&lt;br&gt;　優勝：新羽町&lt;br&gt;第25回新羽サマーフェスティバル&lt;br&gt;　実行委員長：神澤　誠&lt;br&gt;第６回新羽町合同敬老の集い&lt;/font&gt;&lt;/td&gt;&lt;/tr&gt;</v>
      </c>
    </row>
    <row r="277" spans="2:28" ht="54">
      <c r="B277" s="157"/>
      <c r="D277" s="75" t="str">
        <f>IF('新羽地域の年表 '!$A277="","","&lt;tr&gt;&lt;td valign="&amp;D$2&amp;"top"&amp;D$2&amp;"&gt;")</f>
        <v>&lt;tr&gt;&lt;td valign="top"&gt;</v>
      </c>
      <c r="E277" s="159" t="str">
        <f>IF('新羽地域の年表 '!A277="","",'新羽地域の年表 '!A277&amp;"年&lt;br&gt;&lt;font size="&amp;E$2&amp;"-1"&amp;E$2&amp;"&gt;"&amp;('新羽地域の年表 '!B277&amp;'新羽地域の年表 '!C277&amp;'新羽地域の年表 '!D277))</f>
        <v>2017年&lt;br&gt;&lt;font size="-1"&gt;平成29年</v>
      </c>
      <c r="F277" s="75" t="str">
        <f>IF('新羽地域の年表 '!$A277="","","&lt;/font&gt;&lt;/td&gt;&lt;td valign="&amp;F$2&amp;"top"&amp;F$2&amp;"&gt;&lt;font size="&amp;F$2&amp;"-1"&amp;F$2&amp;"&gt;")</f>
        <v>&lt;/font&gt;&lt;/td&gt;&lt;td valign="top"&gt;&lt;font size="-1"&gt;</v>
      </c>
      <c r="G277" s="156" t="str">
        <f>SUBSTITUTE('新羽地域の年表 '!E277,CHAR(10),"&lt;br&gt;")</f>
        <v>3月　高速横浜環状北線が開通&lt;br&gt;10月29日　横浜マラソン2017※春から秋に日程変更&lt;br&gt;民生委員制度創設100周年&lt;br&gt;横浜市青少年指導員制度50周年</v>
      </c>
      <c r="H277" s="75" t="str">
        <f>IF('新羽地域の年表 '!$A277="","","&lt;/font&gt;&lt;/td&gt;&lt;td nowrap valign="&amp;H$2&amp;"top"&amp;H$2&amp;"&gt;&lt;font size="&amp;F$2&amp;"-1"&amp;F$2&amp;"&gt;")</f>
        <v>&lt;/font&gt;&lt;/td&gt;&lt;td nowrap valign="top"&gt;&lt;font size="-1"&gt;</v>
      </c>
      <c r="I277" s="156" t="str">
        <f>IF('新羽地域の年表 '!F277="","","横浜開港"&amp;SUBSTITUTE('新羽地域の年表 '!F277,CHAR(10),"&lt;br&gt;")&amp;"周年")</f>
        <v>横浜開港158周年</v>
      </c>
      <c r="J277" s="75" t="str">
        <f>IF('新羽地域の年表 '!$F277="","","&lt;br&gt;")</f>
        <v>&lt;br&gt;</v>
      </c>
      <c r="K277" s="156" t="str">
        <f>IF('新羽地域の年表 '!G277="","","横浜市政"&amp;SUBSTITUTE('新羽地域の年表 '!G277,CHAR(10),"&lt;br&gt;")&amp;"周年")</f>
        <v>横浜市政128周年</v>
      </c>
      <c r="L277" s="75" t="str">
        <f>IF('新羽地域の年表 '!$G277="","","&lt;br&gt;")</f>
        <v>&lt;br&gt;</v>
      </c>
      <c r="M277" s="156" t="str">
        <f>IF('新羽地域の年表 '!H277="","","港北区制・新羽町設置"&amp;SUBSTITUTE('新羽地域の年表 '!H277,CHAR(10),"&lt;br&gt;")&amp;"周年")</f>
        <v>港北区制・新羽町設置78周年</v>
      </c>
      <c r="N277" s="75" t="str">
        <f>IF('新羽地域の年表 '!$H277="","","&lt;br&gt;")</f>
        <v>&lt;br&gt;</v>
      </c>
      <c r="O277" s="156" t="str">
        <f>IF('新羽地域の年表 '!I277="","","新羽町連合町内会（"&amp;SUBSTITUTE('新羽地域の年表 '!I277,CHAR(10),"&lt;br&gt;")&amp;"周年）&lt;br&gt;　連合町内会長："&amp;SUBSTITUTE('新羽地域の年表 '!J277,CHAR(10),"&lt;br&gt;"))</f>
        <v>新羽町連合町内会（44周年）&lt;br&gt;　連合町内会長：大谷佐一</v>
      </c>
      <c r="P277" s="75" t="str">
        <f>IF('新羽地域の年表 '!$J277="","","&lt;br&gt;")</f>
        <v>&lt;br&gt;</v>
      </c>
      <c r="Q277" s="156" t="str">
        <f>IF('新羽地域の年表 '!K277="","","第"&amp;SUBSTITUTE('新羽地域の年表 '!K277,CHAR(10),"&lt;br&gt;")&amp;"回新羽地区健民祭&lt;br&gt;　実行委員長:"&amp;SUBSTITUTE('新羽地域の年表 '!L277,CHAR(10),"&lt;br&gt;"))</f>
        <v>第44回新羽地区健民祭&lt;br&gt;　実行委員長:小松賢吉</v>
      </c>
      <c r="R277" s="75" t="str">
        <f>IF('新羽地域の年表 '!$L277="","","&lt;br&gt;　優勝：")</f>
        <v>&lt;br&gt;　優勝：</v>
      </c>
      <c r="S277" s="156" t="str">
        <f>SUBSTITUTE('新羽地域の年表 '!M277,CHAR(10),"&lt;br&gt;")</f>
        <v>（中止）</v>
      </c>
      <c r="T277" s="75" t="str">
        <f>IF('新羽地域の年表 '!$M277="","","&lt;br&gt;")</f>
        <v>&lt;br&gt;</v>
      </c>
      <c r="U277" s="156" t="str">
        <f>IF('新羽地域の年表 '!N277="","","第"&amp;SUBSTITUTE('新羽地域の年表 '!N277,CHAR(10),"&lt;br&gt;")&amp;"回新羽サマーフェスティバル&lt;br&gt;　実行委員長："&amp;SUBSTITUTE('新羽地域の年表 '!O277,CHAR(10),"&lt;br&gt;"))</f>
        <v>第26回新羽サマーフェスティバル&lt;br&gt;　実行委員長：神澤　誠</v>
      </c>
      <c r="V277" s="75" t="str">
        <f>IF('新羽地域の年表 '!$O277="","","&lt;br&gt;")</f>
        <v>&lt;br&gt;</v>
      </c>
      <c r="W277" s="156" t="str">
        <f>IF('新羽地域の年表 '!P277="","",SUBSTITUTE('新羽地域の年表 '!P277,CHAR(10),"&lt;br&gt;"))</f>
        <v>第７回新羽町合同敬老の集い</v>
      </c>
      <c r="X277" s="75" t="str">
        <f>IF('新羽地域の年表 '!$A277="","","&lt;/font&gt;&lt;/td&gt;&lt;/tr&gt;")</f>
        <v>&lt;/font&gt;&lt;/td&gt;&lt;/tr&gt;</v>
      </c>
      <c r="Y277" s="156"/>
      <c r="AA277" s="158"/>
      <c r="AB277" s="75" t="str">
        <f t="shared" si="6"/>
        <v>&lt;tr&gt;&lt;td valign="top"&gt;2017年&lt;br&gt;&lt;font size="-1"&gt;平成29年&lt;/font&gt;&lt;/td&gt;&lt;td valign="top"&gt;&lt;font size="-1"&gt;3月　高速横浜環状北線が開通&lt;br&gt;10月29日　横浜マラソン2017※春から秋に日程変更&lt;br&gt;民生委員制度創設100周年&lt;br&gt;横浜市青少年指導員制度50周年&lt;/font&gt;&lt;/td&gt;&lt;td nowrap valign="top"&gt;&lt;font size="-1"&gt;横浜開港158周年&lt;br&gt;横浜市政128周年&lt;br&gt;港北区制・新羽町設置78周年&lt;br&gt;新羽町連合町内会（44周年）&lt;br&gt;　連合町内会長：大谷佐一&lt;br&gt;第44回新羽地区健民祭&lt;br&gt;　実行委員長:小松賢吉&lt;br&gt;　優勝：（中止）&lt;br&gt;第26回新羽サマーフェスティバル&lt;br&gt;　実行委員長：神澤　誠&lt;br&gt;第７回新羽町合同敬老の集い&lt;/font&gt;&lt;/td&gt;&lt;/tr&gt;</v>
      </c>
    </row>
    <row r="278" spans="2:28" ht="121.5">
      <c r="B278" s="157"/>
      <c r="D278" s="75" t="str">
        <f>IF('新羽地域の年表 '!$A278="","","&lt;tr&gt;&lt;td valign="&amp;D$2&amp;"top"&amp;D$2&amp;"&gt;")</f>
        <v>&lt;tr&gt;&lt;td valign="top"&gt;</v>
      </c>
      <c r="E278" s="159" t="str">
        <f>IF('新羽地域の年表 '!A278="","",'新羽地域の年表 '!A278&amp;"年&lt;br&gt;&lt;font size="&amp;E$2&amp;"-1"&amp;E$2&amp;"&gt;"&amp;('新羽地域の年表 '!B278&amp;'新羽地域の年表 '!C278&amp;'新羽地域の年表 '!D278))</f>
        <v>2018年&lt;br&gt;&lt;font size="-1"&gt;平成30年</v>
      </c>
      <c r="F278" s="75" t="str">
        <f>IF('新羽地域の年表 '!$A278="","","&lt;/font&gt;&lt;/td&gt;&lt;td valign="&amp;F$2&amp;"top"&amp;F$2&amp;"&gt;&lt;font size="&amp;F$2&amp;"-1"&amp;F$2&amp;"&gt;")</f>
        <v>&lt;/font&gt;&lt;/td&gt;&lt;td valign="top"&gt;&lt;font size="-1"&gt;</v>
      </c>
      <c r="G278" s="156" t="str">
        <f>SUBSTITUTE('新羽地域の年表 '!E278,CHAR(10),"&lt;br&gt;")</f>
        <v>3月7日　港北消防団発足70周年&lt;br&gt;3月　第2期横浜市スポーツ推進計画（中間見直し）&lt;br&gt;3月31日　大谷佐一氏　連合町内会長を退任&lt;br&gt;4月1日　松村清見氏　連合町内会長に就任&lt;br&gt;3月11日（日）　神奈川県青少年指導員制度50周年記念大会が開催（みなとみらいホール）&lt;br&gt;青少年指導員制度50年 これまでの軌跡・これからの道程&lt;br&gt;神奈川県青少年指導員制度50周年記念大会&lt;br&gt;10月28日横浜マラソン2018実施</v>
      </c>
      <c r="H278" s="75" t="str">
        <f>IF('新羽地域の年表 '!$A278="","","&lt;/font&gt;&lt;/td&gt;&lt;td nowrap valign="&amp;H$2&amp;"top"&amp;H$2&amp;"&gt;&lt;font size="&amp;F$2&amp;"-1"&amp;F$2&amp;"&gt;")</f>
        <v>&lt;/font&gt;&lt;/td&gt;&lt;td nowrap valign="top"&gt;&lt;font size="-1"&gt;</v>
      </c>
      <c r="I278" s="156" t="str">
        <f>IF('新羽地域の年表 '!F278="","","横浜開港"&amp;SUBSTITUTE('新羽地域の年表 '!F278,CHAR(10),"&lt;br&gt;")&amp;"周年")</f>
        <v>横浜開港159周年</v>
      </c>
      <c r="J278" s="75" t="str">
        <f>IF('新羽地域の年表 '!$F278="","","&lt;br&gt;")</f>
        <v>&lt;br&gt;</v>
      </c>
      <c r="K278" s="156" t="str">
        <f>IF('新羽地域の年表 '!G278="","","横浜市政"&amp;SUBSTITUTE('新羽地域の年表 '!G278,CHAR(10),"&lt;br&gt;")&amp;"周年")</f>
        <v>横浜市政129周年</v>
      </c>
      <c r="L278" s="75" t="str">
        <f>IF('新羽地域の年表 '!$G278="","","&lt;br&gt;")</f>
        <v>&lt;br&gt;</v>
      </c>
      <c r="M278" s="156" t="str">
        <f>IF('新羽地域の年表 '!H278="","","港北区制・新羽町設置"&amp;SUBSTITUTE('新羽地域の年表 '!H278,CHAR(10),"&lt;br&gt;")&amp;"周年")</f>
        <v>港北区制・新羽町設置79周年</v>
      </c>
      <c r="N278" s="75" t="str">
        <f>IF('新羽地域の年表 '!$H278="","","&lt;br&gt;")</f>
        <v>&lt;br&gt;</v>
      </c>
      <c r="O278" s="156" t="str">
        <f>IF('新羽地域の年表 '!I278="","","新羽町連合町内会（"&amp;SUBSTITUTE('新羽地域の年表 '!I278,CHAR(10),"&lt;br&gt;")&amp;"周年）&lt;br&gt;　連合町内会長："&amp;SUBSTITUTE('新羽地域の年表 '!J278,CHAR(10),"&lt;br&gt;"))</f>
        <v>新羽町連合町内会（45周年）&lt;br&gt;　連合町内会長：松村清見</v>
      </c>
      <c r="P278" s="75" t="str">
        <f>IF('新羽地域の年表 '!$J278="","","&lt;br&gt;")</f>
        <v>&lt;br&gt;</v>
      </c>
      <c r="Q278" s="156" t="str">
        <f>IF('新羽地域の年表 '!K278="","","第"&amp;SUBSTITUTE('新羽地域の年表 '!K278,CHAR(10),"&lt;br&gt;")&amp;"回新羽地区健民祭&lt;br&gt;　実行委員長:"&amp;SUBSTITUTE('新羽地域の年表 '!L278,CHAR(10),"&lt;br&gt;"))</f>
        <v>第45回新羽地区健民祭&lt;br&gt;　実行委員長:小松賢吉</v>
      </c>
      <c r="R278" s="75" t="str">
        <f>IF('新羽地域の年表 '!$L278="","","&lt;br&gt;　優勝：")</f>
        <v>&lt;br&gt;　優勝：</v>
      </c>
      <c r="S278" s="156" t="str">
        <f>SUBSTITUTE('新羽地域の年表 '!M278,CHAR(10),"&lt;br&gt;")</f>
        <v>新羽町</v>
      </c>
      <c r="T278" s="75" t="str">
        <f>IF('新羽地域の年表 '!$M278="","","&lt;br&gt;")</f>
        <v>&lt;br&gt;</v>
      </c>
      <c r="U278" s="156" t="str">
        <f>IF('新羽地域の年表 '!N278="","","第"&amp;SUBSTITUTE('新羽地域の年表 '!N278,CHAR(10),"&lt;br&gt;")&amp;"回新羽サマーフェスティバル&lt;br&gt;　実行委員長："&amp;SUBSTITUTE('新羽地域の年表 '!O278,CHAR(10),"&lt;br&gt;"))</f>
        <v>第27回新羽サマーフェスティバル&lt;br&gt;　実行委員長：神澤　誠</v>
      </c>
      <c r="V278" s="75" t="str">
        <f>IF('新羽地域の年表 '!$O278="","","&lt;br&gt;")</f>
        <v>&lt;br&gt;</v>
      </c>
      <c r="W278" s="156" t="str">
        <f>IF('新羽地域の年表 '!P278="","",SUBSTITUTE('新羽地域の年表 '!P278,CHAR(10),"&lt;br&gt;"))</f>
        <v>第８回新羽町合同敬老の集い</v>
      </c>
      <c r="X278" s="75" t="str">
        <f>IF('新羽地域の年表 '!$A278="","","&lt;/font&gt;&lt;/td&gt;&lt;/tr&gt;")</f>
        <v>&lt;/font&gt;&lt;/td&gt;&lt;/tr&gt;</v>
      </c>
      <c r="Y278" s="156"/>
      <c r="AA278" s="158"/>
      <c r="AB278" s="75" t="str">
        <f t="shared" si="6"/>
        <v>&lt;tr&gt;&lt;td valign="top"&gt;2018年&lt;br&gt;&lt;font size="-1"&gt;平成30年&lt;/font&gt;&lt;/td&gt;&lt;td valign="top"&gt;&lt;font size="-1"&gt;3月7日　港北消防団発足70周年&lt;br&gt;3月　第2期横浜市スポーツ推進計画（中間見直し）&lt;br&gt;3月31日　大谷佐一氏　連合町内会長を退任&lt;br&gt;4月1日　松村清見氏　連合町内会長に就任&lt;br&gt;3月11日（日）　神奈川県青少年指導員制度50周年記念大会が開催（みなとみらいホール）&lt;br&gt;青少年指導員制度50年 これまでの軌跡・これからの道程&lt;br&gt;神奈川県青少年指導員制度50周年記念大会&lt;br&gt;10月28日横浜マラソン2018実施&lt;/font&gt;&lt;/td&gt;&lt;td nowrap valign="top"&gt;&lt;font size="-1"&gt;横浜開港159周年&lt;br&gt;横浜市政129周年&lt;br&gt;港北区制・新羽町設置79周年&lt;br&gt;新羽町連合町内会（45周年）&lt;br&gt;　連合町内会長：松村清見&lt;br&gt;第45回新羽地区健民祭&lt;br&gt;　実行委員長:小松賢吉&lt;br&gt;　優勝：新羽町&lt;br&gt;第27回新羽サマーフェスティバル&lt;br&gt;　実行委員長：神澤　誠&lt;br&gt;第８回新羽町合同敬老の集い&lt;/font&gt;&lt;/td&gt;&lt;/tr&gt;</v>
      </c>
    </row>
    <row r="279" spans="2:28" ht="148.5">
      <c r="B279" s="157"/>
      <c r="D279" s="75" t="str">
        <f>IF('新羽地域の年表 '!$A279="","","&lt;tr&gt;&lt;td valign="&amp;D$2&amp;"top"&amp;D$2&amp;"&gt;")</f>
        <v>&lt;tr&gt;&lt;td valign="top"&gt;</v>
      </c>
      <c r="E279" s="159" t="str">
        <f>IF('新羽地域の年表 '!A279="","",'新羽地域の年表 '!A279&amp;"年&lt;br&gt;&lt;font size="&amp;E$2&amp;"-1"&amp;E$2&amp;"&gt;"&amp;('新羽地域の年表 '!B279&amp;'新羽地域の年表 '!C279&amp;'新羽地域の年表 '!D279))</f>
        <v>2019年&lt;br&gt;&lt;font size="-1"&gt;平成31年</v>
      </c>
      <c r="F279" s="75" t="str">
        <f>IF('新羽地域の年表 '!$A279="","","&lt;/font&gt;&lt;/td&gt;&lt;td valign="&amp;F$2&amp;"top"&amp;F$2&amp;"&gt;&lt;font size="&amp;F$2&amp;"-1"&amp;F$2&amp;"&gt;")</f>
        <v>&lt;/font&gt;&lt;/td&gt;&lt;td valign="top"&gt;&lt;font size="-1"&gt;</v>
      </c>
      <c r="G279" s="156" t="str">
        <f>SUBSTITUTE('新羽地域の年表 '!E279,CHAR(10),"&lt;br&gt;")</f>
        <v>3月31日　神澤誠氏　新羽連合子ども会育成協議会を解散し会長を退任&lt;br&gt;4月1日　港北区制80周年（新羽町設置80周年）&lt;br&gt;6月2日　横浜開港160周年&lt;br&gt;ラグビーワールドカップ&lt;br&gt;7月25日港北区制80周年新横浜花火大会&lt;br&gt;※ひっとプラン情報発信部会とケアプラザ合同で取材を実施。新羽町ホームページに記事を掲載。&lt;br&gt;10月31日　客船ターミナル「横浜ハンマーヘッド」が開業&lt;br&gt;11月　相鉄線とJR線が相互直通運転を開始&lt;br&gt;11月10日　横浜マラソン2019実施&lt;br&gt;年末から中国武漢で流行した新型コロナウイルスの感染広がる</v>
      </c>
      <c r="H279" s="75" t="str">
        <f>IF('新羽地域の年表 '!$A279="","","&lt;/font&gt;&lt;/td&gt;&lt;td nowrap valign="&amp;H$2&amp;"top"&amp;H$2&amp;"&gt;&lt;font size="&amp;F$2&amp;"-1"&amp;F$2&amp;"&gt;")</f>
        <v>&lt;/font&gt;&lt;/td&gt;&lt;td nowrap valign="top"&gt;&lt;font size="-1"&gt;</v>
      </c>
      <c r="I279" s="156" t="str">
        <f>IF('新羽地域の年表 '!F279="","","横浜開港"&amp;SUBSTITUTE('新羽地域の年表 '!F279,CHAR(10),"&lt;br&gt;")&amp;"周年")</f>
        <v>横浜開港160周年</v>
      </c>
      <c r="J279" s="75" t="str">
        <f>IF('新羽地域の年表 '!$F279="","","&lt;br&gt;")</f>
        <v>&lt;br&gt;</v>
      </c>
      <c r="K279" s="156" t="str">
        <f>IF('新羽地域の年表 '!G279="","","横浜市政"&amp;SUBSTITUTE('新羽地域の年表 '!G279,CHAR(10),"&lt;br&gt;")&amp;"周年")</f>
        <v>横浜市政130周年</v>
      </c>
      <c r="L279" s="75" t="str">
        <f>IF('新羽地域の年表 '!$G279="","","&lt;br&gt;")</f>
        <v>&lt;br&gt;</v>
      </c>
      <c r="M279" s="156" t="str">
        <f>IF('新羽地域の年表 '!H279="","","港北区制・新羽町設置"&amp;SUBSTITUTE('新羽地域の年表 '!H279,CHAR(10),"&lt;br&gt;")&amp;"周年")</f>
        <v>港北区制・新羽町設置80周年</v>
      </c>
      <c r="N279" s="75" t="str">
        <f>IF('新羽地域の年表 '!$H279="","","&lt;br&gt;")</f>
        <v>&lt;br&gt;</v>
      </c>
      <c r="O279" s="156" t="str">
        <f>IF('新羽地域の年表 '!I279="","","新羽町連合町内会（"&amp;SUBSTITUTE('新羽地域の年表 '!I279,CHAR(10),"&lt;br&gt;")&amp;"周年）&lt;br&gt;　連合町内会長："&amp;SUBSTITUTE('新羽地域の年表 '!J279,CHAR(10),"&lt;br&gt;"))</f>
        <v>新羽町連合町内会（46周年）&lt;br&gt;　連合町内会長：松村清見</v>
      </c>
      <c r="P279" s="75" t="str">
        <f>IF('新羽地域の年表 '!$J279="","","&lt;br&gt;")</f>
        <v>&lt;br&gt;</v>
      </c>
      <c r="Q279" s="156" t="str">
        <f>IF('新羽地域の年表 '!K279="","","第"&amp;SUBSTITUTE('新羽地域の年表 '!K279,CHAR(10),"&lt;br&gt;")&amp;"回新羽地区健民祭&lt;br&gt;　実行委員長:"&amp;SUBSTITUTE('新羽地域の年表 '!L279,CHAR(10),"&lt;br&gt;"))</f>
        <v>第46回新羽地区健民祭&lt;br&gt;　実行委員長:小松賢吉</v>
      </c>
      <c r="R279" s="75" t="str">
        <f>IF('新羽地域の年表 '!$L279="","","&lt;br&gt;　優勝：")</f>
        <v>&lt;br&gt;　優勝：</v>
      </c>
      <c r="S279" s="156" t="str">
        <f>SUBSTITUTE('新羽地域の年表 '!M279,CHAR(10),"&lt;br&gt;")</f>
        <v>中央</v>
      </c>
      <c r="T279" s="75" t="str">
        <f>IF('新羽地域の年表 '!$M279="","","&lt;br&gt;")</f>
        <v>&lt;br&gt;</v>
      </c>
      <c r="U279" s="156" t="str">
        <f>IF('新羽地域の年表 '!N279="","","第"&amp;SUBSTITUTE('新羽地域の年表 '!N279,CHAR(10),"&lt;br&gt;")&amp;"回新羽サマーフェスティバル&lt;br&gt;　実行委員長："&amp;SUBSTITUTE('新羽地域の年表 '!O279,CHAR(10),"&lt;br&gt;"))</f>
        <v>第28回新羽サマーフェスティバル&lt;br&gt;　実行委員長：小松賢吉</v>
      </c>
      <c r="V279" s="75" t="str">
        <f>IF('新羽地域の年表 '!$O279="","","&lt;br&gt;")</f>
        <v>&lt;br&gt;</v>
      </c>
      <c r="W279" s="156" t="str">
        <f>IF('新羽地域の年表 '!P279="","",SUBSTITUTE('新羽地域の年表 '!P279,CHAR(10),"&lt;br&gt;"))</f>
        <v>第９回新羽町合同敬老の集い</v>
      </c>
      <c r="X279" s="75" t="str">
        <f>IF('新羽地域の年表 '!$A279="","","&lt;/font&gt;&lt;/td&gt;&lt;/tr&gt;")</f>
        <v>&lt;/font&gt;&lt;/td&gt;&lt;/tr&gt;</v>
      </c>
      <c r="Y279" s="156"/>
      <c r="AA279" s="158"/>
      <c r="AB279" s="75" t="str">
        <f t="shared" si="6"/>
        <v>&lt;tr&gt;&lt;td valign="top"&gt;2019年&lt;br&gt;&lt;font size="-1"&gt;平成31年&lt;/font&gt;&lt;/td&gt;&lt;td valign="top"&gt;&lt;font size="-1"&gt;3月31日　神澤誠氏　新羽連合子ども会育成協議会を解散し会長を退任&lt;br&gt;4月1日　港北区制80周年（新羽町設置80周年）&lt;br&gt;6月2日　横浜開港160周年&lt;br&gt;ラグビーワールドカップ&lt;br&gt;7月25日港北区制80周年新横浜花火大会&lt;br&gt;※ひっとプラン情報発信部会とケアプラザ合同で取材を実施。新羽町ホームページに記事を掲載。&lt;br&gt;10月31日　客船ターミナル「横浜ハンマーヘッド」が開業&lt;br&gt;11月　相鉄線とJR線が相互直通運転を開始&lt;br&gt;11月10日　横浜マラソン2019実施&lt;br&gt;年末から中国武漢で流行した新型コロナウイルスの感染広がる&lt;/font&gt;&lt;/td&gt;&lt;td nowrap valign="top"&gt;&lt;font size="-1"&gt;横浜開港160周年&lt;br&gt;横浜市政130周年&lt;br&gt;港北区制・新羽町設置80周年&lt;br&gt;新羽町連合町内会（46周年）&lt;br&gt;　連合町内会長：松村清見&lt;br&gt;第46回新羽地区健民祭&lt;br&gt;　実行委員長:小松賢吉&lt;br&gt;　優勝：中央&lt;br&gt;第28回新羽サマーフェスティバル&lt;br&gt;　実行委員長：小松賢吉&lt;br&gt;第９回新羽町合同敬老の集い&lt;/font&gt;&lt;/td&gt;&lt;/tr&gt;</v>
      </c>
    </row>
    <row r="280" spans="2:28" ht="94.5">
      <c r="B280" s="157"/>
      <c r="D280" s="75" t="str">
        <f>IF('新羽地域の年表 '!$A280="","","&lt;tr&gt;&lt;td valign="&amp;D$2&amp;"top"&amp;D$2&amp;"&gt;")</f>
        <v>&lt;tr&gt;&lt;td valign="top"&gt;</v>
      </c>
      <c r="E280" s="159" t="str">
        <f>IF('新羽地域の年表 '!A280="","",'新羽地域の年表 '!A280&amp;"年&lt;br&gt;&lt;font size="&amp;E$2&amp;"-1"&amp;E$2&amp;"&gt;"&amp;('新羽地域の年表 '!B280&amp;'新羽地域の年表 '!C280&amp;'新羽地域の年表 '!D280))</f>
        <v>2020年&lt;br&gt;&lt;font size="-1"&gt;令和2年</v>
      </c>
      <c r="F280" s="75" t="str">
        <f>IF('新羽地域の年表 '!$A280="","","&lt;/font&gt;&lt;/td&gt;&lt;td valign="&amp;F$2&amp;"top"&amp;F$2&amp;"&gt;&lt;font size="&amp;F$2&amp;"-1"&amp;F$2&amp;"&gt;")</f>
        <v>&lt;/font&gt;&lt;/td&gt;&lt;td valign="top"&gt;&lt;font size="-1"&gt;</v>
      </c>
      <c r="G280" s="156" t="str">
        <f>SUBSTITUTE('新羽地域の年表 '!E280,CHAR(10),"&lt;br&gt;")</f>
        <v>武漢ウイルス感染拡大&lt;br&gt;新羽サマーフェスティバル、新羽町合同敬老の集いは中止&lt;br&gt;第47回新羽地区健民祭は小規模での開催も検討したが、夏休み中に感染が拡大したことから実行委員長判断で中止とした&lt;br&gt;東京オリンピック開催予定（１年延期）&lt;br&gt;6月　8代目横浜市庁舎が桜木町駅前に完成&lt;br&gt;11月1日横浜マラソン2020　中止</v>
      </c>
      <c r="H280" s="75" t="str">
        <f>IF('新羽地域の年表 '!$A280="","","&lt;/font&gt;&lt;/td&gt;&lt;td nowrap valign="&amp;H$2&amp;"top"&amp;H$2&amp;"&gt;&lt;font size="&amp;F$2&amp;"-1"&amp;F$2&amp;"&gt;")</f>
        <v>&lt;/font&gt;&lt;/td&gt;&lt;td nowrap valign="top"&gt;&lt;font size="-1"&gt;</v>
      </c>
      <c r="I280" s="156" t="str">
        <f>IF('新羽地域の年表 '!F280="","","横浜開港"&amp;SUBSTITUTE('新羽地域の年表 '!F280,CHAR(10),"&lt;br&gt;")&amp;"周年")</f>
        <v>横浜開港161周年</v>
      </c>
      <c r="J280" s="75" t="str">
        <f>IF('新羽地域の年表 '!$F280="","","&lt;br&gt;")</f>
        <v>&lt;br&gt;</v>
      </c>
      <c r="K280" s="156" t="str">
        <f>IF('新羽地域の年表 '!G280="","","横浜市政"&amp;SUBSTITUTE('新羽地域の年表 '!G280,CHAR(10),"&lt;br&gt;")&amp;"周年")</f>
        <v>横浜市政131周年</v>
      </c>
      <c r="L280" s="75" t="str">
        <f>IF('新羽地域の年表 '!$G280="","","&lt;br&gt;")</f>
        <v>&lt;br&gt;</v>
      </c>
      <c r="M280" s="156" t="str">
        <f>IF('新羽地域の年表 '!H280="","","港北区制・新羽町設置"&amp;SUBSTITUTE('新羽地域の年表 '!H280,CHAR(10),"&lt;br&gt;")&amp;"周年")</f>
        <v>港北区制・新羽町設置81周年</v>
      </c>
      <c r="N280" s="75" t="str">
        <f>IF('新羽地域の年表 '!$H280="","","&lt;br&gt;")</f>
        <v>&lt;br&gt;</v>
      </c>
      <c r="O280" s="156" t="str">
        <f>IF('新羽地域の年表 '!I280="","","新羽町連合町内会（"&amp;SUBSTITUTE('新羽地域の年表 '!I280,CHAR(10),"&lt;br&gt;")&amp;"周年）&lt;br&gt;　連合町内会長："&amp;SUBSTITUTE('新羽地域の年表 '!J280,CHAR(10),"&lt;br&gt;"))</f>
        <v>新羽町連合町内会（47周年）&lt;br&gt;　連合町内会長：松村清見</v>
      </c>
      <c r="P280" s="75" t="str">
        <f>IF('新羽地域の年表 '!$J280="","","&lt;br&gt;")</f>
        <v>&lt;br&gt;</v>
      </c>
      <c r="Q280" s="156" t="str">
        <f>IF('新羽地域の年表 '!K280="","","第"&amp;SUBSTITUTE('新羽地域の年表 '!K280,CHAR(10),"&lt;br&gt;")&amp;"回新羽地区健民祭&lt;br&gt;　実行委員長:"&amp;SUBSTITUTE('新羽地域の年表 '!L280,CHAR(10),"&lt;br&gt;"))</f>
        <v>第47回新羽地区健民祭&lt;br&gt;　実行委員長:小松賢吉</v>
      </c>
      <c r="R280" s="75" t="str">
        <f>IF('新羽地域の年表 '!$L280="","","&lt;br&gt;　優勝：")</f>
        <v>&lt;br&gt;　優勝：</v>
      </c>
      <c r="S280" s="156" t="str">
        <f>SUBSTITUTE('新羽地域の年表 '!M280,CHAR(10),"&lt;br&gt;")</f>
        <v>（中止）</v>
      </c>
      <c r="T280" s="75" t="str">
        <f>IF('新羽地域の年表 '!$M280="","","&lt;br&gt;")</f>
        <v>&lt;br&gt;</v>
      </c>
      <c r="U280" s="156" t="str">
        <f>IF('新羽地域の年表 '!N280="","","第"&amp;SUBSTITUTE('新羽地域の年表 '!N280,CHAR(10),"&lt;br&gt;")&amp;"回新羽サマーフェスティバル&lt;br&gt;　実行委員長："&amp;SUBSTITUTE('新羽地域の年表 '!O280,CHAR(10),"&lt;br&gt;"))</f>
        <v>第－回新羽サマーフェスティバル&lt;br&gt;　実行委員長：中止</v>
      </c>
      <c r="V280" s="75" t="str">
        <f>IF('新羽地域の年表 '!$O280="","","&lt;br&gt;")</f>
        <v>&lt;br&gt;</v>
      </c>
      <c r="W280" s="156" t="str">
        <f>IF('新羽地域の年表 '!P280="","",SUBSTITUTE('新羽地域の年表 '!P280,CHAR(10),"&lt;br&gt;"))</f>
        <v>第10回新羽町合同敬老の集い（中止）</v>
      </c>
      <c r="X280" s="75" t="str">
        <f>IF('新羽地域の年表 '!$A280="","","&lt;/font&gt;&lt;/td&gt;&lt;/tr&gt;")</f>
        <v>&lt;/font&gt;&lt;/td&gt;&lt;/tr&gt;</v>
      </c>
      <c r="Y280" s="156"/>
      <c r="AA280" s="158"/>
      <c r="AB280" s="75" t="str">
        <f t="shared" si="6"/>
        <v>&lt;tr&gt;&lt;td valign="top"&gt;2020年&lt;br&gt;&lt;font size="-1"&gt;令和2年&lt;/font&gt;&lt;/td&gt;&lt;td valign="top"&gt;&lt;font size="-1"&gt;武漢ウイルス感染拡大&lt;br&gt;新羽サマーフェスティバル、新羽町合同敬老の集いは中止&lt;br&gt;第47回新羽地区健民祭は小規模での開催も検討したが、夏休み中に感染が拡大したことから実行委員長判断で中止とした&lt;br&gt;東京オリンピック開催予定（１年延期）&lt;br&gt;6月　8代目横浜市庁舎が桜木町駅前に完成&lt;br&gt;11月1日横浜マラソン2020　中止&lt;/font&gt;&lt;/td&gt;&lt;td nowrap valign="top"&gt;&lt;font size="-1"&gt;横浜開港161周年&lt;br&gt;横浜市政131周年&lt;br&gt;港北区制・新羽町設置81周年&lt;br&gt;新羽町連合町内会（47周年）&lt;br&gt;　連合町内会長：松村清見&lt;br&gt;第47回新羽地区健民祭&lt;br&gt;　実行委員長:小松賢吉&lt;br&gt;　優勝：（中止）&lt;br&gt;第－回新羽サマーフェスティバル&lt;br&gt;　実行委員長：中止&lt;br&gt;第10回新羽町合同敬老の集い（中止）&lt;/font&gt;&lt;/td&gt;&lt;/tr&gt;</v>
      </c>
    </row>
    <row r="281" spans="2:28" ht="175.5">
      <c r="B281" s="157"/>
      <c r="D281" s="75" t="str">
        <f>IF('新羽地域の年表 '!$A281="","","&lt;tr&gt;&lt;td valign="&amp;D$2&amp;"top"&amp;D$2&amp;"&gt;")</f>
        <v>&lt;tr&gt;&lt;td valign="top"&gt;</v>
      </c>
      <c r="E281" s="159" t="str">
        <f>IF('新羽地域の年表 '!A281="","",'新羽地域の年表 '!A281&amp;"年&lt;br&gt;&lt;font size="&amp;E$2&amp;"-1"&amp;E$2&amp;"&gt;"&amp;('新羽地域の年表 '!B281&amp;'新羽地域の年表 '!C281&amp;'新羽地域の年表 '!D281))</f>
        <v>2021年&lt;br&gt;&lt;font size="-1"&gt;令和3年</v>
      </c>
      <c r="F281" s="75" t="str">
        <f>IF('新羽地域の年表 '!$A281="","","&lt;/font&gt;&lt;/td&gt;&lt;td valign="&amp;F$2&amp;"top"&amp;F$2&amp;"&gt;&lt;font size="&amp;F$2&amp;"-1"&amp;F$2&amp;"&gt;")</f>
        <v>&lt;/font&gt;&lt;/td&gt;&lt;td valign="top"&gt;&lt;font size="-1"&gt;</v>
      </c>
      <c r="G281" s="156" t="str">
        <f>SUBSTITUTE('新羽地域の年表 '!E281,CHAR(10),"&lt;br&gt;")</f>
        <v>東京オリンピック&lt;br&gt;武漢ウイルス感染拡大&lt;br&gt;3月31日　松村清見氏　連合町内会長を退任&lt;br&gt;4月1日　尾出清和氏　連合町内会長に就任&lt;br&gt;6月新羽町連合町内会ＩＴ化検討&lt;br&gt;※パソコン・スマートフォンを使っての連合町内会や各町会での情報共有、会議など。&lt;br&gt;東京オリンピック&lt;br&gt;武漢ウイルス感染拡大のため、新羽サマーフェスティバル、新羽町合同敬老の集いは中止。&lt;br&gt;第48回新羽地区健民祭は午前中開催など検討を進めるも実行委員長判断で中止とした。&lt;br&gt;9月20日　祝敬老の日　新羽町自治会にて豊岡氏によるLINE、ZOOM講習会実施　※新羽地域ケアプラザの協力&lt;br&gt;10月31日横浜マラソン2021　フルマラソン及び車いすチャレンジ中止</v>
      </c>
      <c r="H281" s="75" t="str">
        <f>IF('新羽地域の年表 '!$A281="","","&lt;/font&gt;&lt;/td&gt;&lt;td nowrap valign="&amp;H$2&amp;"top"&amp;H$2&amp;"&gt;&lt;font size="&amp;F$2&amp;"-1"&amp;F$2&amp;"&gt;")</f>
        <v>&lt;/font&gt;&lt;/td&gt;&lt;td nowrap valign="top"&gt;&lt;font size="-1"&gt;</v>
      </c>
      <c r="I281" s="156" t="str">
        <f>IF('新羽地域の年表 '!F281="","","横浜開港"&amp;SUBSTITUTE('新羽地域の年表 '!F281,CHAR(10),"&lt;br&gt;")&amp;"周年")</f>
        <v>横浜開港162周年</v>
      </c>
      <c r="J281" s="75" t="str">
        <f>IF('新羽地域の年表 '!$F281="","","&lt;br&gt;")</f>
        <v>&lt;br&gt;</v>
      </c>
      <c r="K281" s="156" t="str">
        <f>IF('新羽地域の年表 '!G281="","","横浜市政"&amp;SUBSTITUTE('新羽地域の年表 '!G281,CHAR(10),"&lt;br&gt;")&amp;"周年")</f>
        <v>横浜市政132周年</v>
      </c>
      <c r="L281" s="75" t="str">
        <f>IF('新羽地域の年表 '!$G281="","","&lt;br&gt;")</f>
        <v>&lt;br&gt;</v>
      </c>
      <c r="M281" s="156" t="str">
        <f>IF('新羽地域の年表 '!H281="","","港北区制・新羽町設置"&amp;SUBSTITUTE('新羽地域の年表 '!H281,CHAR(10),"&lt;br&gt;")&amp;"周年")</f>
        <v>港北区制・新羽町設置82周年</v>
      </c>
      <c r="N281" s="75" t="str">
        <f>IF('新羽地域の年表 '!$H281="","","&lt;br&gt;")</f>
        <v>&lt;br&gt;</v>
      </c>
      <c r="O281" s="156" t="str">
        <f>IF('新羽地域の年表 '!I281="","","新羽町連合町内会（"&amp;SUBSTITUTE('新羽地域の年表 '!I281,CHAR(10),"&lt;br&gt;")&amp;"周年）&lt;br&gt;　連合町内会長："&amp;SUBSTITUTE('新羽地域の年表 '!J281,CHAR(10),"&lt;br&gt;"))</f>
        <v>新羽町連合町内会（48周年）&lt;br&gt;　連合町内会長：尾出清和</v>
      </c>
      <c r="P281" s="75" t="str">
        <f>IF('新羽地域の年表 '!$J281="","","&lt;br&gt;")</f>
        <v>&lt;br&gt;</v>
      </c>
      <c r="Q281" s="156" t="str">
        <f>IF('新羽地域の年表 '!K281="","","第"&amp;SUBSTITUTE('新羽地域の年表 '!K281,CHAR(10),"&lt;br&gt;")&amp;"回新羽地区健民祭&lt;br&gt;　実行委員長:"&amp;SUBSTITUTE('新羽地域の年表 '!L281,CHAR(10),"&lt;br&gt;"))</f>
        <v>第48回新羽地区健民祭&lt;br&gt;　実行委員長:小松賢吉</v>
      </c>
      <c r="R281" s="75" t="str">
        <f>IF('新羽地域の年表 '!$L281="","","&lt;br&gt;　優勝：")</f>
        <v>&lt;br&gt;　優勝：</v>
      </c>
      <c r="S281" s="156" t="str">
        <f>SUBSTITUTE('新羽地域の年表 '!M281,CHAR(10),"&lt;br&gt;")</f>
        <v>（中止）</v>
      </c>
      <c r="T281" s="75" t="str">
        <f>IF('新羽地域の年表 '!$M281="","","&lt;br&gt;")</f>
        <v>&lt;br&gt;</v>
      </c>
      <c r="U281" s="156" t="str">
        <f>IF('新羽地域の年表 '!N281="","","第"&amp;SUBSTITUTE('新羽地域の年表 '!N281,CHAR(10),"&lt;br&gt;")&amp;"回新羽サマーフェスティバル&lt;br&gt;　実行委員長："&amp;SUBSTITUTE('新羽地域の年表 '!O281,CHAR(10),"&lt;br&gt;"))</f>
        <v>第－回新羽サマーフェスティバル&lt;br&gt;　実行委員長：中止</v>
      </c>
      <c r="V281" s="75" t="str">
        <f>IF('新羽地域の年表 '!$O281="","","&lt;br&gt;")</f>
        <v>&lt;br&gt;</v>
      </c>
      <c r="W281" s="156" t="str">
        <f>IF('新羽地域の年表 '!P281="","",SUBSTITUTE('新羽地域の年表 '!P281,CHAR(10),"&lt;br&gt;"))</f>
        <v>第1１回新羽町合同敬老の集い（中止）</v>
      </c>
      <c r="X281" s="75" t="str">
        <f>IF('新羽地域の年表 '!$A281="","","&lt;/font&gt;&lt;/td&gt;&lt;/tr&gt;")</f>
        <v>&lt;/font&gt;&lt;/td&gt;&lt;/tr&gt;</v>
      </c>
      <c r="Y281" s="156"/>
      <c r="AA281" s="158"/>
      <c r="AB281" s="75" t="str">
        <f t="shared" si="6"/>
        <v>&lt;tr&gt;&lt;td valign="top"&gt;2021年&lt;br&gt;&lt;font size="-1"&gt;令和3年&lt;/font&gt;&lt;/td&gt;&lt;td valign="top"&gt;&lt;font size="-1"&gt;東京オリンピック&lt;br&gt;武漢ウイルス感染拡大&lt;br&gt;3月31日　松村清見氏　連合町内会長を退任&lt;br&gt;4月1日　尾出清和氏　連合町内会長に就任&lt;br&gt;6月新羽町連合町内会ＩＴ化検討&lt;br&gt;※パソコン・スマートフォンを使っての連合町内会や各町会での情報共有、会議など。&lt;br&gt;東京オリンピック&lt;br&gt;武漢ウイルス感染拡大のため、新羽サマーフェスティバル、新羽町合同敬老の集いは中止。&lt;br&gt;第48回新羽地区健民祭は午前中開催など検討を進めるも実行委員長判断で中止とした。&lt;br&gt;9月20日　祝敬老の日　新羽町自治会にて豊岡氏によるLINE、ZOOM講習会実施　※新羽地域ケアプラザの協力&lt;br&gt;10月31日横浜マラソン2021　フルマラソン及び車いすチャレンジ中止&lt;/font&gt;&lt;/td&gt;&lt;td nowrap valign="top"&gt;&lt;font size="-1"&gt;横浜開港162周年&lt;br&gt;横浜市政132周年&lt;br&gt;港北区制・新羽町設置82周年&lt;br&gt;新羽町連合町内会（48周年）&lt;br&gt;　連合町内会長：尾出清和&lt;br&gt;第48回新羽地区健民祭&lt;br&gt;　実行委員長:小松賢吉&lt;br&gt;　優勝：（中止）&lt;br&gt;第－回新羽サマーフェスティバル&lt;br&gt;　実行委員長：中止&lt;br&gt;第1１回新羽町合同敬老の集い（中止）&lt;/font&gt;&lt;/td&gt;&lt;/tr&gt;</v>
      </c>
    </row>
    <row r="282" spans="2:28" ht="229.5">
      <c r="B282" s="157"/>
      <c r="D282" s="75" t="str">
        <f>IF('新羽地域の年表 '!$A282="","","&lt;tr&gt;&lt;td valign="&amp;D$2&amp;"top"&amp;D$2&amp;"&gt;")</f>
        <v>&lt;tr&gt;&lt;td valign="top"&gt;</v>
      </c>
      <c r="E282" s="159" t="str">
        <f>IF('新羽地域の年表 '!A282="","",'新羽地域の年表 '!A282&amp;"年&lt;br&gt;&lt;font size="&amp;E$2&amp;"-1"&amp;E$2&amp;"&gt;"&amp;('新羽地域の年表 '!B282&amp;'新羽地域の年表 '!C282&amp;'新羽地域の年表 '!D282))</f>
        <v>2022年&lt;br&gt;&lt;font size="-1"&gt;令和4年</v>
      </c>
      <c r="F282" s="75" t="str">
        <f>IF('新羽地域の年表 '!$A282="","","&lt;/font&gt;&lt;/td&gt;&lt;td valign="&amp;F$2&amp;"top"&amp;F$2&amp;"&gt;&lt;font size="&amp;F$2&amp;"-1"&amp;F$2&amp;"&gt;")</f>
        <v>&lt;/font&gt;&lt;/td&gt;&lt;td valign="top"&gt;&lt;font size="-1"&gt;</v>
      </c>
      <c r="G282" s="156" t="str">
        <f>SUBSTITUTE('新羽地域の年表 '!E282,CHAR(10),"&lt;br&gt;")</f>
        <v>4月1日新羽丘陵公園拡張部（横浜生田線側入口）竣工&lt;br&gt;5月7日新羽町自治会で豊岡氏を中心にＩＴ化の検討開始&lt;br&gt;6月1日　新羽町ホームページをレスポンシブルＷＥＢデザインに全面改修&lt;br&gt;8月19日　ドメイン取得　nippacho.com&lt;br&gt;8月27日　第１回　第４期新羽地区福祉保健計画推進委員会全体会&lt;br&gt;9月1日　【FC2レンタルサーバーLite】契約。無料サービスから新羽町ホームページを移行&lt;br&gt;9月15日　旧新羽町ホームページはバックアップサーバーとして運用開始&lt;br&gt;9月19日　祝敬老の日　新羽町自治会にて豊岡氏によるLINE、ZOOM講習会実施（新羽地域ケアプラザが協力）&lt;br&gt;武漢ウイルス感染拡大のため、新羽サマーフェスティバル、新羽町合同敬老の集い開催中止&lt;br&gt;9月12日　第49回新羽地区健民祭は開催に向けて準備を進めていたものの、直前で感染者が増加に転じたことから中止とした&lt;br&gt;10月30日横浜マラソン2022</v>
      </c>
      <c r="H282" s="75" t="str">
        <f>IF('新羽地域の年表 '!$A282="","","&lt;/font&gt;&lt;/td&gt;&lt;td nowrap valign="&amp;H$2&amp;"top"&amp;H$2&amp;"&gt;&lt;font size="&amp;F$2&amp;"-1"&amp;F$2&amp;"&gt;")</f>
        <v>&lt;/font&gt;&lt;/td&gt;&lt;td nowrap valign="top"&gt;&lt;font size="-1"&gt;</v>
      </c>
      <c r="I282" s="156" t="str">
        <f>IF('新羽地域の年表 '!F282="","","横浜開港"&amp;SUBSTITUTE('新羽地域の年表 '!F282,CHAR(10),"&lt;br&gt;")&amp;"周年")</f>
        <v>横浜開港163周年</v>
      </c>
      <c r="J282" s="75" t="str">
        <f>IF('新羽地域の年表 '!$F282="","","&lt;br&gt;")</f>
        <v>&lt;br&gt;</v>
      </c>
      <c r="K282" s="156" t="str">
        <f>IF('新羽地域の年表 '!G282="","","横浜市政"&amp;SUBSTITUTE('新羽地域の年表 '!G282,CHAR(10),"&lt;br&gt;")&amp;"周年")</f>
        <v>横浜市政133周年</v>
      </c>
      <c r="L282" s="75" t="str">
        <f>IF('新羽地域の年表 '!$G282="","","&lt;br&gt;")</f>
        <v>&lt;br&gt;</v>
      </c>
      <c r="M282" s="156" t="str">
        <f>IF('新羽地域の年表 '!H282="","","港北区制・新羽町設置"&amp;SUBSTITUTE('新羽地域の年表 '!H282,CHAR(10),"&lt;br&gt;")&amp;"周年")</f>
        <v>港北区制・新羽町設置83周年</v>
      </c>
      <c r="N282" s="75" t="str">
        <f>IF('新羽地域の年表 '!$H282="","","&lt;br&gt;")</f>
        <v>&lt;br&gt;</v>
      </c>
      <c r="O282" s="156" t="str">
        <f>IF('新羽地域の年表 '!I282="","","新羽町連合町内会（"&amp;SUBSTITUTE('新羽地域の年表 '!I282,CHAR(10),"&lt;br&gt;")&amp;"周年）&lt;br&gt;　連合町内会長："&amp;SUBSTITUTE('新羽地域の年表 '!J282,CHAR(10),"&lt;br&gt;"))</f>
        <v>新羽町連合町内会（49周年）&lt;br&gt;　連合町内会長：尾出清和</v>
      </c>
      <c r="P282" s="75" t="str">
        <f>IF('新羽地域の年表 '!$J282="","","&lt;br&gt;")</f>
        <v>&lt;br&gt;</v>
      </c>
      <c r="Q282" s="156" t="str">
        <f>IF('新羽地域の年表 '!K282="","","第"&amp;SUBSTITUTE('新羽地域の年表 '!K282,CHAR(10),"&lt;br&gt;")&amp;"回新羽地区健民祭&lt;br&gt;　実行委員長:"&amp;SUBSTITUTE('新羽地域の年表 '!L282,CHAR(10),"&lt;br&gt;"))</f>
        <v>第49回新羽地区健民祭&lt;br&gt;　実行委員長:小松賢吉</v>
      </c>
      <c r="R282" s="75" t="str">
        <f>IF('新羽地域の年表 '!$L282="","","&lt;br&gt;　優勝：")</f>
        <v>&lt;br&gt;　優勝：</v>
      </c>
      <c r="S282" s="156" t="str">
        <f>SUBSTITUTE('新羽地域の年表 '!M282,CHAR(10),"&lt;br&gt;")</f>
        <v>（中止）</v>
      </c>
      <c r="T282" s="75" t="str">
        <f>IF('新羽地域の年表 '!$M282="","","&lt;br&gt;")</f>
        <v>&lt;br&gt;</v>
      </c>
      <c r="U282" s="156" t="str">
        <f>IF('新羽地域の年表 '!N282="","","第"&amp;SUBSTITUTE('新羽地域の年表 '!N282,CHAR(10),"&lt;br&gt;")&amp;"回新羽サマーフェスティバル&lt;br&gt;　実行委員長："&amp;SUBSTITUTE('新羽地域の年表 '!O282,CHAR(10),"&lt;br&gt;"))</f>
        <v>第－回新羽サマーフェスティバル&lt;br&gt;　実行委員長：中止</v>
      </c>
      <c r="V282" s="75" t="str">
        <f>IF('新羽地域の年表 '!$O282="","","&lt;br&gt;")</f>
        <v>&lt;br&gt;</v>
      </c>
      <c r="W282" s="156" t="str">
        <f>IF('新羽地域の年表 '!P282="","",SUBSTITUTE('新羽地域の年表 '!P282,CHAR(10),"&lt;br&gt;"))</f>
        <v>第12回新羽町合同敬老の集い（中止）</v>
      </c>
      <c r="X282" s="75" t="str">
        <f>IF('新羽地域の年表 '!$A282="","","&lt;/font&gt;&lt;/td&gt;&lt;/tr&gt;")</f>
        <v>&lt;/font&gt;&lt;/td&gt;&lt;/tr&gt;</v>
      </c>
      <c r="Y282" s="156"/>
      <c r="AA282" s="158"/>
      <c r="AB282" s="75" t="str">
        <f t="shared" si="6"/>
        <v>&lt;tr&gt;&lt;td valign="top"&gt;2022年&lt;br&gt;&lt;font size="-1"&gt;令和4年&lt;/font&gt;&lt;/td&gt;&lt;td valign="top"&gt;&lt;font size="-1"&gt;4月1日新羽丘陵公園拡張部（横浜生田線側入口）竣工&lt;br&gt;5月7日新羽町自治会で豊岡氏を中心にＩＴ化の検討開始&lt;br&gt;6月1日　新羽町ホームページをレスポンシブルＷＥＢデザインに全面改修&lt;br&gt;8月19日　ドメイン取得　nippacho.com&lt;br&gt;8月27日　第１回　第４期新羽地区福祉保健計画推進委員会全体会&lt;br&gt;9月1日　【FC2レンタルサーバーLite】契約。無料サービスから新羽町ホームページを移行&lt;br&gt;9月15日　旧新羽町ホームページはバックアップサーバーとして運用開始&lt;br&gt;9月19日　祝敬老の日　新羽町自治会にて豊岡氏によるLINE、ZOOM講習会実施（新羽地域ケアプラザが協力）&lt;br&gt;武漢ウイルス感染拡大のため、新羽サマーフェスティバル、新羽町合同敬老の集い開催中止&lt;br&gt;9月12日　第49回新羽地区健民祭は開催に向けて準備を進めていたものの、直前で感染者が増加に転じたことから中止とした&lt;br&gt;10月30日横浜マラソン2022&lt;/font&gt;&lt;/td&gt;&lt;td nowrap valign="top"&gt;&lt;font size="-1"&gt;横浜開港163周年&lt;br&gt;横浜市政133周年&lt;br&gt;港北区制・新羽町設置83周年&lt;br&gt;新羽町連合町内会（49周年）&lt;br&gt;　連合町内会長：尾出清和&lt;br&gt;第49回新羽地区健民祭&lt;br&gt;　実行委員長:小松賢吉&lt;br&gt;　優勝：（中止）&lt;br&gt;第－回新羽サマーフェスティバル&lt;br&gt;　実行委員長：中止&lt;br&gt;第12回新羽町合同敬老の集い（中止）&lt;/font&gt;&lt;/td&gt;&lt;/tr&gt;</v>
      </c>
    </row>
    <row r="283" spans="2:28" ht="162">
      <c r="B283" s="157"/>
      <c r="D283" s="75" t="str">
        <f>IF('新羽地域の年表 '!$A283="","","&lt;tr&gt;&lt;td valign="&amp;D$2&amp;"top"&amp;D$2&amp;"&gt;")</f>
        <v>&lt;tr&gt;&lt;td valign="top"&gt;</v>
      </c>
      <c r="E283" s="159" t="str">
        <f>IF('新羽地域の年表 '!A283="","",'新羽地域の年表 '!A283&amp;"年&lt;br&gt;&lt;font size="&amp;E$2&amp;"-1"&amp;E$2&amp;"&gt;"&amp;('新羽地域の年表 '!B283&amp;'新羽地域の年表 '!C283&amp;'新羽地域の年表 '!D283))</f>
        <v>2023年&lt;br&gt;&lt;font size="-1"&gt;令和5年</v>
      </c>
      <c r="F283" s="75" t="str">
        <f>IF('新羽地域の年表 '!$A283="","","&lt;/font&gt;&lt;/td&gt;&lt;td valign="&amp;F$2&amp;"top"&amp;F$2&amp;"&gt;&lt;font size="&amp;F$2&amp;"-1"&amp;F$2&amp;"&gt;")</f>
        <v>&lt;/font&gt;&lt;/td&gt;&lt;td valign="top"&gt;&lt;font size="-1"&gt;</v>
      </c>
      <c r="G283" s="156" t="str">
        <f>SUBSTITUTE('新羽地域の年表 '!E283,CHAR(10),"&lt;br&gt;")</f>
        <v>3月　相鉄・東急新横浜線開業で相互直通運転を開始&lt;br&gt;3月31日　小松賢吉氏　新羽地区スポーツ推進委員連絡協議会会長を退任&lt;br&gt;4月1日　新羽町連合町内会発足50周年&lt;br&gt;4月1日　大森洋一氏　新羽地区スポーツ推進委員連絡協議会会長に就任&lt;br&gt;5月18日　新羽町ホームページ、ＳＮＳ等、ICTコンテンツの維持管理については、引き続き連合町内会より自治会小松氏に要請&lt;br&gt;6月18日、北新羽杉山神社神輿保存会三十五周年式典（於：新横浜グレイスホテル）&lt;br&gt;8月19日　４年ぶり「第29回新羽サマーフェスティバル」開催&lt;br&gt;10月29日　横浜マラソン2023</v>
      </c>
      <c r="H283" s="75" t="str">
        <f>IF('新羽地域の年表 '!$A283="","","&lt;/font&gt;&lt;/td&gt;&lt;td nowrap valign="&amp;H$2&amp;"top"&amp;H$2&amp;"&gt;&lt;font size="&amp;F$2&amp;"-1"&amp;F$2&amp;"&gt;")</f>
        <v>&lt;/font&gt;&lt;/td&gt;&lt;td nowrap valign="top"&gt;&lt;font size="-1"&gt;</v>
      </c>
      <c r="I283" s="156" t="str">
        <f>IF('新羽地域の年表 '!F283="","","横浜開港"&amp;SUBSTITUTE('新羽地域の年表 '!F283,CHAR(10),"&lt;br&gt;")&amp;"周年")</f>
        <v>横浜開港164周年</v>
      </c>
      <c r="J283" s="75" t="str">
        <f>IF('新羽地域の年表 '!$F283="","","&lt;br&gt;")</f>
        <v>&lt;br&gt;</v>
      </c>
      <c r="K283" s="156" t="str">
        <f>IF('新羽地域の年表 '!G283="","","横浜市政"&amp;SUBSTITUTE('新羽地域の年表 '!G283,CHAR(10),"&lt;br&gt;")&amp;"周年")</f>
        <v>横浜市政134周年</v>
      </c>
      <c r="L283" s="75" t="str">
        <f>IF('新羽地域の年表 '!$G283="","","&lt;br&gt;")</f>
        <v>&lt;br&gt;</v>
      </c>
      <c r="M283" s="156" t="str">
        <f>IF('新羽地域の年表 '!H283="","","港北区制・新羽町設置"&amp;SUBSTITUTE('新羽地域の年表 '!H283,CHAR(10),"&lt;br&gt;")&amp;"周年")</f>
        <v>港北区制・新羽町設置84周年</v>
      </c>
      <c r="N283" s="75" t="str">
        <f>IF('新羽地域の年表 '!$H283="","","&lt;br&gt;")</f>
        <v>&lt;br&gt;</v>
      </c>
      <c r="O283" s="156" t="str">
        <f>IF('新羽地域の年表 '!I283="","","新羽町連合町内会（"&amp;SUBSTITUTE('新羽地域の年表 '!I283,CHAR(10),"&lt;br&gt;")&amp;"周年）&lt;br&gt;　連合町内会長："&amp;SUBSTITUTE('新羽地域の年表 '!J283,CHAR(10),"&lt;br&gt;"))</f>
        <v>新羽町連合町内会（50周年）&lt;br&gt;　連合町内会長：尾出清和</v>
      </c>
      <c r="P283" s="75" t="str">
        <f>IF('新羽地域の年表 '!$J283="","","&lt;br&gt;")</f>
        <v>&lt;br&gt;</v>
      </c>
      <c r="Q283" s="156" t="str">
        <f>IF('新羽地域の年表 '!K283="","","第"&amp;SUBSTITUTE('新羽地域の年表 '!K283,CHAR(10),"&lt;br&gt;")&amp;"回新羽地区健民祭&lt;br&gt;　実行委員長:"&amp;SUBSTITUTE('新羽地域の年表 '!L283,CHAR(10),"&lt;br&gt;"))</f>
        <v>第50回新羽地区健民祭&lt;br&gt;　実行委員長:大森洋一</v>
      </c>
      <c r="R283" s="75" t="str">
        <f>IF('新羽地域の年表 '!$L283="","","&lt;br&gt;　優勝：")</f>
        <v>&lt;br&gt;　優勝：</v>
      </c>
      <c r="S283" s="156" t="str">
        <f>SUBSTITUTE('新羽地域の年表 '!M283,CHAR(10),"&lt;br&gt;")</f>
        <v>紅白対抗</v>
      </c>
      <c r="T283" s="75" t="str">
        <f>IF('新羽地域の年表 '!$M283="","","&lt;br&gt;")</f>
        <v>&lt;br&gt;</v>
      </c>
      <c r="U283" s="156" t="str">
        <f>IF('新羽地域の年表 '!N283="","","第"&amp;SUBSTITUTE('新羽地域の年表 '!N283,CHAR(10),"&lt;br&gt;")&amp;"回新羽サマーフェスティバル&lt;br&gt;　実行委員長："&amp;SUBSTITUTE('新羽地域の年表 '!O283,CHAR(10),"&lt;br&gt;"))</f>
        <v>第29回新羽サマーフェスティバル&lt;br&gt;　実行委員長：豊岡　修</v>
      </c>
      <c r="V283" s="75" t="str">
        <f>IF('新羽地域の年表 '!$O283="","","&lt;br&gt;")</f>
        <v>&lt;br&gt;</v>
      </c>
      <c r="W283" s="156" t="str">
        <f>IF('新羽地域の年表 '!P283="","",SUBSTITUTE('新羽地域の年表 '!P283,CHAR(10),"&lt;br&gt;"))</f>
        <v>第13回新羽町合同敬老の集い（中止）</v>
      </c>
      <c r="X283" s="75" t="str">
        <f>IF('新羽地域の年表 '!$A283="","","&lt;/font&gt;&lt;/td&gt;&lt;/tr&gt;")</f>
        <v>&lt;/font&gt;&lt;/td&gt;&lt;/tr&gt;</v>
      </c>
      <c r="Y283" s="156"/>
      <c r="AA283" s="158"/>
      <c r="AB283" s="75" t="str">
        <f t="shared" si="6"/>
        <v>&lt;tr&gt;&lt;td valign="top"&gt;2023年&lt;br&gt;&lt;font size="-1"&gt;令和5年&lt;/font&gt;&lt;/td&gt;&lt;td valign="top"&gt;&lt;font size="-1"&gt;3月　相鉄・東急新横浜線開業で相互直通運転を開始&lt;br&gt;3月31日　小松賢吉氏　新羽地区スポーツ推進委員連絡協議会会長を退任&lt;br&gt;4月1日　新羽町連合町内会発足50周年&lt;br&gt;4月1日　大森洋一氏　新羽地区スポーツ推進委員連絡協議会会長に就任&lt;br&gt;5月18日　新羽町ホームページ、ＳＮＳ等、ICTコンテンツの維持管理については、引き続き連合町内会より自治会小松氏に要請&lt;br&gt;6月18日、北新羽杉山神社神輿保存会三十五周年式典（於：新横浜グレイスホテル）&lt;br&gt;8月19日　４年ぶり「第29回新羽サマーフェスティバル」開催&lt;br&gt;10月29日　横浜マラソン2023&lt;/font&gt;&lt;/td&gt;&lt;td nowrap valign="top"&gt;&lt;font size="-1"&gt;横浜開港164周年&lt;br&gt;横浜市政134周年&lt;br&gt;港北区制・新羽町設置84周年&lt;br&gt;新羽町連合町内会（50周年）&lt;br&gt;　連合町内会長：尾出清和&lt;br&gt;第50回新羽地区健民祭&lt;br&gt;　実行委員長:大森洋一&lt;br&gt;　優勝：紅白対抗&lt;br&gt;第29回新羽サマーフェスティバル&lt;br&gt;　実行委員長：豊岡　修&lt;br&gt;第13回新羽町合同敬老の集い（中止）&lt;/font&gt;&lt;/td&gt;&lt;/tr&gt;</v>
      </c>
    </row>
    <row r="284" spans="2:28" ht="40.5">
      <c r="B284" s="157"/>
      <c r="D284" s="75" t="str">
        <f>IF('新羽地域の年表 '!$A284="","","&lt;tr&gt;&lt;td valign="&amp;D$2&amp;"top"&amp;D$2&amp;"&gt;")</f>
        <v>&lt;tr&gt;&lt;td valign="top"&gt;</v>
      </c>
      <c r="E284" s="159" t="str">
        <f>IF('新羽地域の年表 '!A284="","",'新羽地域の年表 '!A284&amp;"年&lt;br&gt;&lt;font size="&amp;E$2&amp;"-1"&amp;E$2&amp;"&gt;"&amp;('新羽地域の年表 '!B284&amp;'新羽地域の年表 '!C284&amp;'新羽地域の年表 '!D284))</f>
        <v>2024年&lt;br&gt;&lt;font size="-1"&gt;令和6年</v>
      </c>
      <c r="F284" s="75" t="str">
        <f>IF('新羽地域の年表 '!$A284="","","&lt;/font&gt;&lt;/td&gt;&lt;td valign="&amp;F$2&amp;"top"&amp;F$2&amp;"&gt;&lt;font size="&amp;F$2&amp;"-1"&amp;F$2&amp;"&gt;")</f>
        <v>&lt;/font&gt;&lt;/td&gt;&lt;td valign="top"&gt;&lt;font size="-1"&gt;</v>
      </c>
      <c r="G284" s="156" t="str">
        <f>SUBSTITUTE('新羽地域の年表 '!E284,CHAR(10),"&lt;br&gt;")</f>
        <v>4月18日　新羽地域ケアプラザ・コミュニティハウス開所10周年</v>
      </c>
      <c r="H284" s="75" t="str">
        <f>IF('新羽地域の年表 '!$A284="","","&lt;/font&gt;&lt;/td&gt;&lt;td nowrap valign="&amp;H$2&amp;"top"&amp;H$2&amp;"&gt;&lt;font size="&amp;F$2&amp;"-1"&amp;F$2&amp;"&gt;")</f>
        <v>&lt;/font&gt;&lt;/td&gt;&lt;td nowrap valign="top"&gt;&lt;font size="-1"&gt;</v>
      </c>
      <c r="I284" s="156" t="str">
        <f>IF('新羽地域の年表 '!F284="","","横浜開港"&amp;SUBSTITUTE('新羽地域の年表 '!F284,CHAR(10),"&lt;br&gt;")&amp;"周年")</f>
        <v>横浜開港165周年</v>
      </c>
      <c r="J284" s="75" t="str">
        <f>IF('新羽地域の年表 '!$F284="","","&lt;br&gt;")</f>
        <v>&lt;br&gt;</v>
      </c>
      <c r="K284" s="156" t="str">
        <f>IF('新羽地域の年表 '!G284="","","横浜市政"&amp;SUBSTITUTE('新羽地域の年表 '!G284,CHAR(10),"&lt;br&gt;")&amp;"周年")</f>
        <v>横浜市政135周年</v>
      </c>
      <c r="L284" s="75" t="str">
        <f>IF('新羽地域の年表 '!$G284="","","&lt;br&gt;")</f>
        <v>&lt;br&gt;</v>
      </c>
      <c r="M284" s="156" t="str">
        <f>IF('新羽地域の年表 '!H284="","","港北区制・新羽町設置"&amp;SUBSTITUTE('新羽地域の年表 '!H284,CHAR(10),"&lt;br&gt;")&amp;"周年")</f>
        <v>港北区制・新羽町設置85周年</v>
      </c>
      <c r="N284" s="75" t="str">
        <f>IF('新羽地域の年表 '!$H284="","","&lt;br&gt;")</f>
        <v>&lt;br&gt;</v>
      </c>
      <c r="O284" s="156" t="str">
        <f>IF('新羽地域の年表 '!I284="","","新羽町連合町内会（"&amp;SUBSTITUTE('新羽地域の年表 '!I284,CHAR(10),"&lt;br&gt;")&amp;"周年）&lt;br&gt;　連合町内会長："&amp;SUBSTITUTE('新羽地域の年表 '!J284,CHAR(10),"&lt;br&gt;"))</f>
        <v>新羽町連合町内会（51周年）&lt;br&gt;　連合町内会長：　　</v>
      </c>
      <c r="P284" s="75" t="str">
        <f>IF('新羽地域の年表 '!$J284="","","&lt;br&gt;")</f>
        <v>&lt;br&gt;</v>
      </c>
      <c r="Q284" s="156" t="str">
        <f>IF('新羽地域の年表 '!K284="","","第"&amp;SUBSTITUTE('新羽地域の年表 '!K284,CHAR(10),"&lt;br&gt;")&amp;"回新羽地区健民祭&lt;br&gt;　実行委員長:"&amp;SUBSTITUTE('新羽地域の年表 '!L284,CHAR(10),"&lt;br&gt;"))</f>
        <v>第51回新羽地区健民祭&lt;br&gt;　実行委員長:大森洋一</v>
      </c>
      <c r="R284" s="75" t="str">
        <f>IF('新羽地域の年表 '!$L284="","","&lt;br&gt;　優勝：")</f>
        <v>&lt;br&gt;　優勝：</v>
      </c>
      <c r="S284" s="156" t="str">
        <f>SUBSTITUTE('新羽地域の年表 '!M284,CHAR(10),"&lt;br&gt;")</f>
        <v>紅白対抗</v>
      </c>
      <c r="T284" s="75" t="str">
        <f>IF('新羽地域の年表 '!$M284="","","&lt;br&gt;")</f>
        <v>&lt;br&gt;</v>
      </c>
      <c r="U284" s="156" t="str">
        <f>IF('新羽地域の年表 '!N284="","","第"&amp;SUBSTITUTE('新羽地域の年表 '!N284,CHAR(10),"&lt;br&gt;")&amp;"回新羽サマーフェスティバル&lt;br&gt;　実行委員長："&amp;SUBSTITUTE('新羽地域の年表 '!O284,CHAR(10),"&lt;br&gt;"))</f>
        <v>第30回新羽サマーフェスティバル&lt;br&gt;　実行委員長：　</v>
      </c>
      <c r="V284" s="75" t="str">
        <f>IF('新羽地域の年表 '!$O284="","","&lt;br&gt;")</f>
        <v>&lt;br&gt;</v>
      </c>
      <c r="W284" s="156" t="str">
        <f>IF('新羽地域の年表 '!P284="","",SUBSTITUTE('新羽地域の年表 '!P284,CHAR(10),"&lt;br&gt;"))</f>
        <v>　　</v>
      </c>
      <c r="X284" s="75" t="str">
        <f>IF('新羽地域の年表 '!$A284="","","&lt;/font&gt;&lt;/td&gt;&lt;/tr&gt;")</f>
        <v>&lt;/font&gt;&lt;/td&gt;&lt;/tr&gt;</v>
      </c>
      <c r="Y284" s="156"/>
      <c r="AA284" s="158"/>
      <c r="AB284" s="75" t="str">
        <f t="shared" si="6"/>
        <v>&lt;tr&gt;&lt;td valign="top"&gt;2024年&lt;br&gt;&lt;font size="-1"&gt;令和6年&lt;/font&gt;&lt;/td&gt;&lt;td valign="top"&gt;&lt;font size="-1"&gt;4月18日　新羽地域ケアプラザ・コミュニティハウス開所10周年&lt;/font&gt;&lt;/td&gt;&lt;td nowrap valign="top"&gt;&lt;font size="-1"&gt;横浜開港165周年&lt;br&gt;横浜市政135周年&lt;br&gt;港北区制・新羽町設置85周年&lt;br&gt;新羽町連合町内会（51周年）&lt;br&gt;　連合町内会長：　　&lt;br&gt;第51回新羽地区健民祭&lt;br&gt;　実行委員長:大森洋一&lt;br&gt;　優勝：紅白対抗&lt;br&gt;第30回新羽サマーフェスティバル&lt;br&gt;　実行委員長：　&lt;br&gt;　　&lt;/font&gt;&lt;/td&gt;&lt;/tr&gt;</v>
      </c>
    </row>
    <row r="285" spans="2:28">
      <c r="B285" s="157"/>
      <c r="C285" s="75" t="s">
        <v>1225</v>
      </c>
      <c r="D285" s="75"/>
      <c r="E285" s="159"/>
      <c r="G285" s="159"/>
      <c r="I285" s="159"/>
      <c r="K285" s="159"/>
      <c r="M285" s="159"/>
      <c r="O285" s="159"/>
      <c r="Q285" s="159"/>
      <c r="S285" s="159"/>
      <c r="U285" s="159"/>
      <c r="W285" s="159"/>
      <c r="Y285" s="159"/>
      <c r="AA285" s="158"/>
      <c r="AB285" s="75" t="str">
        <f t="shared" si="6"/>
        <v>&lt;/table&gt;</v>
      </c>
    </row>
    <row r="286" spans="2:28">
      <c r="B286" s="157"/>
      <c r="C286" s="75" t="s">
        <v>1226</v>
      </c>
      <c r="D286" s="75"/>
      <c r="E286" s="159"/>
      <c r="G286" s="159"/>
      <c r="I286" s="159"/>
      <c r="K286" s="159"/>
      <c r="M286" s="159"/>
      <c r="O286" s="159"/>
      <c r="Q286" s="159"/>
      <c r="S286" s="159"/>
      <c r="U286" s="159"/>
      <c r="W286" s="159"/>
      <c r="Y286" s="159"/>
      <c r="AA286" s="158"/>
      <c r="AB286" s="75" t="str">
        <f t="shared" si="6"/>
        <v>&lt;!-- ここまで --&gt;</v>
      </c>
    </row>
    <row r="287" spans="2:28">
      <c r="B287" s="157"/>
      <c r="C287" s="75" t="s">
        <v>1212</v>
      </c>
      <c r="D287" s="75"/>
      <c r="E287" s="159"/>
      <c r="G287" s="159"/>
      <c r="I287" s="159"/>
      <c r="K287" s="159"/>
      <c r="M287" s="159"/>
      <c r="O287" s="159"/>
      <c r="Q287" s="159"/>
      <c r="S287" s="159"/>
      <c r="U287" s="159"/>
      <c r="W287" s="159"/>
      <c r="Y287" s="159"/>
      <c r="AA287" s="158"/>
      <c r="AB287" s="75" t="str">
        <f t="shared" si="6"/>
        <v>&lt;/span&gt;</v>
      </c>
    </row>
    <row r="288" spans="2:28">
      <c r="B288" s="157"/>
      <c r="C288" s="75" t="s">
        <v>1227</v>
      </c>
      <c r="D288" s="75"/>
      <c r="E288" s="159"/>
      <c r="G288" s="159"/>
      <c r="I288" s="159"/>
      <c r="K288" s="159"/>
      <c r="M288" s="159"/>
      <c r="O288" s="159"/>
      <c r="Q288" s="159"/>
      <c r="S288" s="159"/>
      <c r="U288" s="159"/>
      <c r="W288" s="159"/>
      <c r="Y288" s="159"/>
      <c r="AA288" s="158"/>
      <c r="AB288" s="75" t="str">
        <f t="shared" si="6"/>
        <v>&lt;/section&gt;</v>
      </c>
    </row>
    <row r="289" spans="2:28">
      <c r="B289" s="157"/>
      <c r="C289" s="75" t="s">
        <v>1228</v>
      </c>
      <c r="D289" s="75"/>
      <c r="E289" s="159"/>
      <c r="G289" s="159"/>
      <c r="I289" s="159"/>
      <c r="K289" s="159"/>
      <c r="M289" s="159"/>
      <c r="O289" s="159"/>
      <c r="Q289" s="159"/>
      <c r="S289" s="159"/>
      <c r="U289" s="159"/>
      <c r="W289" s="159"/>
      <c r="Y289" s="159"/>
      <c r="AA289" s="158"/>
      <c r="AB289" s="75" t="str">
        <f t="shared" si="6"/>
        <v>&lt;/div&gt;</v>
      </c>
    </row>
    <row r="290" spans="2:28">
      <c r="B290" s="157"/>
      <c r="C290" s="75" t="s">
        <v>1229</v>
      </c>
      <c r="D290" s="75"/>
      <c r="E290" s="159"/>
      <c r="G290" s="159"/>
      <c r="I290" s="159"/>
      <c r="K290" s="159"/>
      <c r="M290" s="159"/>
      <c r="O290" s="159"/>
      <c r="Q290" s="159"/>
      <c r="S290" s="159"/>
      <c r="U290" s="159"/>
      <c r="W290" s="159"/>
      <c r="Y290" s="159"/>
      <c r="AA290" s="158"/>
      <c r="AB290" s="75" t="str">
        <f t="shared" si="6"/>
        <v>&lt;!--メインコンテンツ終わり　/main--&gt;</v>
      </c>
    </row>
    <row r="291" spans="2:28">
      <c r="B291" s="157"/>
      <c r="D291" s="75"/>
      <c r="E291" s="159"/>
      <c r="G291" s="159"/>
      <c r="I291" s="159"/>
      <c r="K291" s="159"/>
      <c r="M291" s="159"/>
      <c r="O291" s="159"/>
      <c r="Q291" s="159"/>
      <c r="S291" s="159"/>
      <c r="U291" s="159"/>
      <c r="W291" s="159"/>
      <c r="Y291" s="159"/>
      <c r="AA291" s="158"/>
      <c r="AB291" s="75" t="str">
        <f t="shared" si="6"/>
        <v/>
      </c>
    </row>
    <row r="292" spans="2:28">
      <c r="B292" s="157"/>
      <c r="C292" s="75" t="s">
        <v>1230</v>
      </c>
      <c r="D292" s="75"/>
      <c r="E292" s="159"/>
      <c r="G292" s="159"/>
      <c r="I292" s="159"/>
      <c r="K292" s="159"/>
      <c r="M292" s="159"/>
      <c r="O292" s="159"/>
      <c r="Q292" s="159"/>
      <c r="S292" s="159"/>
      <c r="U292" s="159"/>
      <c r="W292" s="159"/>
      <c r="Y292" s="159"/>
      <c r="AA292" s="158"/>
      <c r="AB292" s="75" t="str">
        <f t="shared" si="6"/>
        <v>&lt;!--サブメニューここからコピー--&gt;</v>
      </c>
    </row>
    <row r="293" spans="2:28">
      <c r="B293" s="157"/>
      <c r="C293" s="75" t="s">
        <v>1231</v>
      </c>
      <c r="D293" s="75"/>
      <c r="E293" s="159"/>
      <c r="G293" s="159"/>
      <c r="I293" s="159"/>
      <c r="K293" s="159"/>
      <c r="M293" s="159"/>
      <c r="O293" s="159"/>
      <c r="Q293" s="159"/>
      <c r="S293" s="159"/>
      <c r="U293" s="159"/>
      <c r="W293" s="159"/>
      <c r="Y293" s="159"/>
      <c r="AA293" s="158"/>
      <c r="AB293" s="75" t="str">
        <f t="shared" si="6"/>
        <v>&lt;div id="sub"&gt;</v>
      </c>
    </row>
    <row r="294" spans="2:28">
      <c r="B294" s="157"/>
      <c r="D294" s="75"/>
      <c r="E294" s="159"/>
      <c r="G294" s="159"/>
      <c r="I294" s="159"/>
      <c r="K294" s="159"/>
      <c r="M294" s="159"/>
      <c r="O294" s="159"/>
      <c r="Q294" s="159"/>
      <c r="S294" s="159"/>
      <c r="U294" s="159"/>
      <c r="W294" s="159"/>
      <c r="Y294" s="159"/>
      <c r="AA294" s="158"/>
      <c r="AB294" s="75" t="str">
        <f t="shared" si="6"/>
        <v/>
      </c>
    </row>
    <row r="295" spans="2:28">
      <c r="B295" s="157"/>
      <c r="D295" s="75"/>
      <c r="E295" s="159"/>
      <c r="G295" s="159"/>
      <c r="I295" s="159"/>
      <c r="K295" s="159"/>
      <c r="M295" s="159"/>
      <c r="O295" s="159"/>
      <c r="Q295" s="159"/>
      <c r="S295" s="159"/>
      <c r="U295" s="159"/>
      <c r="W295" s="159"/>
      <c r="Y295" s="159"/>
      <c r="AA295" s="158"/>
      <c r="AB295" s="75" t="str">
        <f t="shared" si="6"/>
        <v/>
      </c>
    </row>
    <row r="296" spans="2:28">
      <c r="B296" s="157"/>
      <c r="C296" s="75" t="s">
        <v>1232</v>
      </c>
      <c r="D296" s="75"/>
      <c r="E296" s="159"/>
      <c r="G296" s="159"/>
      <c r="I296" s="159"/>
      <c r="K296" s="159"/>
      <c r="M296" s="159"/>
      <c r="O296" s="159"/>
      <c r="Q296" s="159"/>
      <c r="S296" s="159"/>
      <c r="U296" s="159"/>
      <c r="W296" s="159"/>
      <c r="Y296" s="159"/>
      <c r="AA296" s="158"/>
      <c r="AB296" s="75" t="str">
        <f t="shared" si="6"/>
        <v>&lt;nav class="box"&gt;</v>
      </c>
    </row>
    <row r="297" spans="2:28">
      <c r="B297" s="157"/>
      <c r="C297" s="75" t="s">
        <v>1235</v>
      </c>
      <c r="D297" s="75" t="s">
        <v>1291</v>
      </c>
      <c r="E297" s="159" t="s">
        <v>1222</v>
      </c>
      <c r="G297" s="159"/>
      <c r="I297" s="159"/>
      <c r="K297" s="159"/>
      <c r="M297" s="159"/>
      <c r="O297" s="159"/>
      <c r="Q297" s="159"/>
      <c r="S297" s="159"/>
      <c r="U297" s="159"/>
      <c r="W297" s="159"/>
      <c r="Y297" s="159"/>
      <c r="AA297" s="158"/>
      <c r="AB297" s="75" t="str">
        <f t="shared" si="6"/>
        <v>&lt;h2&gt;新羽地区の紹介&lt;/h2&gt;</v>
      </c>
    </row>
    <row r="298" spans="2:28">
      <c r="B298" s="157"/>
      <c r="C298" s="75" t="s">
        <v>1233</v>
      </c>
      <c r="D298" s="75"/>
      <c r="E298" s="159"/>
      <c r="G298" s="159"/>
      <c r="I298" s="159"/>
      <c r="K298" s="159"/>
      <c r="M298" s="159"/>
      <c r="O298" s="159"/>
      <c r="Q298" s="159"/>
      <c r="S298" s="159"/>
      <c r="U298" s="159"/>
      <c r="W298" s="159"/>
      <c r="Y298" s="159"/>
      <c r="AA298" s="158"/>
      <c r="AB298" s="75" t="str">
        <f t="shared" si="6"/>
        <v>&lt;ul class="submenu"&gt;</v>
      </c>
    </row>
    <row r="299" spans="2:28">
      <c r="B299" s="157"/>
      <c r="C299" s="75" t="s">
        <v>1211</v>
      </c>
      <c r="D299" s="75"/>
      <c r="E299" s="159" t="s">
        <v>1292</v>
      </c>
      <c r="F299" s="75" t="s">
        <v>1293</v>
      </c>
      <c r="G299" s="159" t="s">
        <v>1204</v>
      </c>
      <c r="I299" s="159" t="s">
        <v>1213</v>
      </c>
      <c r="K299" s="159"/>
      <c r="M299" s="159"/>
      <c r="O299" s="159"/>
      <c r="Q299" s="159"/>
      <c r="S299" s="159"/>
      <c r="U299" s="159"/>
      <c r="W299" s="159"/>
      <c r="Y299" s="159"/>
      <c r="AA299" s="158"/>
      <c r="AB299" s="75" t="str">
        <f t="shared" si="6"/>
        <v>&lt;li&gt;&lt;a href="https://kohoku-rengou.net/meeting_materials/" target="_blank"&gt;港北区連合町内会「定例会」会議資料&lt;/a&gt;&lt;/li&gt;</v>
      </c>
    </row>
    <row r="300" spans="2:28">
      <c r="B300" s="157"/>
      <c r="C300" s="75" t="s">
        <v>1211</v>
      </c>
      <c r="D300" s="75"/>
      <c r="E300" s="159" t="s">
        <v>1294</v>
      </c>
      <c r="F300" s="75" t="s">
        <v>1295</v>
      </c>
      <c r="G300" s="159" t="s">
        <v>1204</v>
      </c>
      <c r="I300" s="159" t="s">
        <v>1213</v>
      </c>
      <c r="K300" s="159"/>
      <c r="M300" s="159"/>
      <c r="O300" s="159"/>
      <c r="Q300" s="159"/>
      <c r="S300" s="159"/>
      <c r="U300" s="159"/>
      <c r="W300" s="159"/>
      <c r="Y300" s="159"/>
      <c r="AA300" s="158"/>
      <c r="AB300" s="75" t="str">
        <f t="shared" si="6"/>
        <v>&lt;li&gt;&lt;a href="https://www.youtube.com/watch?v=o0_0c5_qz_s" target="_blank"&gt;新羽町を動画で紹介&lt;/a&gt;&lt;/li&gt;</v>
      </c>
    </row>
    <row r="301" spans="2:28">
      <c r="B301" s="157"/>
      <c r="C301" s="75" t="s">
        <v>1211</v>
      </c>
      <c r="D301" s="75"/>
      <c r="E301" s="159" t="s">
        <v>1296</v>
      </c>
      <c r="F301" s="75" t="s">
        <v>1297</v>
      </c>
      <c r="G301" s="159" t="s">
        <v>1204</v>
      </c>
      <c r="I301" s="159" t="s">
        <v>1213</v>
      </c>
      <c r="K301" s="159"/>
      <c r="M301" s="159"/>
      <c r="O301" s="159"/>
      <c r="Q301" s="159"/>
      <c r="S301" s="159"/>
      <c r="U301" s="159"/>
      <c r="W301" s="159"/>
      <c r="Y301" s="159"/>
      <c r="AA301" s="158"/>
      <c r="AB301" s="75" t="str">
        <f t="shared" si="6"/>
        <v>&lt;li&gt;&lt;a href="pdf/nippaevent.pdf" target="_blank"&gt;新羽地区の行事予定(PDF)&lt;/a&gt;&lt;/li&gt;</v>
      </c>
    </row>
    <row r="302" spans="2:28">
      <c r="B302" s="157"/>
      <c r="C302" s="75" t="s">
        <v>1211</v>
      </c>
      <c r="D302" s="75"/>
      <c r="E302" s="159" t="s">
        <v>1298</v>
      </c>
      <c r="F302" s="75" t="s">
        <v>1299</v>
      </c>
      <c r="G302" s="159" t="s">
        <v>1204</v>
      </c>
      <c r="I302" s="159" t="s">
        <v>1213</v>
      </c>
      <c r="K302" s="159"/>
      <c r="M302" s="159"/>
      <c r="O302" s="159"/>
      <c r="Q302" s="159"/>
      <c r="S302" s="159"/>
      <c r="U302" s="159"/>
      <c r="W302" s="159"/>
      <c r="Y302" s="159"/>
      <c r="AA302" s="158"/>
      <c r="AB302" s="75" t="str">
        <f t="shared" si="6"/>
        <v>&lt;li&gt;&lt;a href="pdf/2022_07_nippahistory.pdf" target="_blank"&gt;新羽地区の年表(PDF)&lt;/a&gt;&lt;/li&gt;</v>
      </c>
    </row>
    <row r="303" spans="2:28">
      <c r="B303" s="157"/>
      <c r="C303" s="75" t="s">
        <v>1211</v>
      </c>
      <c r="D303" s="75"/>
      <c r="E303" s="159" t="s">
        <v>1300</v>
      </c>
      <c r="F303" s="75" t="s">
        <v>1301</v>
      </c>
      <c r="G303" s="159" t="s">
        <v>1204</v>
      </c>
      <c r="I303" s="159" t="s">
        <v>1213</v>
      </c>
      <c r="K303" s="159"/>
      <c r="M303" s="159"/>
      <c r="O303" s="159"/>
      <c r="Q303" s="159"/>
      <c r="S303" s="159"/>
      <c r="U303" s="159"/>
      <c r="W303" s="159"/>
      <c r="Y303" s="159"/>
      <c r="AA303" s="158"/>
      <c r="AB303" s="75" t="str">
        <f t="shared" si="6"/>
        <v>&lt;li&gt;&lt;a href="knowledge.html#kenminsai"&gt;新羽地区健民祭の資料&lt;/a&gt;&lt;/li&gt;</v>
      </c>
    </row>
    <row r="304" spans="2:28">
      <c r="B304" s="157"/>
      <c r="C304" s="75" t="s">
        <v>1211</v>
      </c>
      <c r="D304" s="75"/>
      <c r="E304" s="159" t="s">
        <v>1302</v>
      </c>
      <c r="F304" s="75" t="s">
        <v>1303</v>
      </c>
      <c r="G304" s="159" t="s">
        <v>1204</v>
      </c>
      <c r="I304" s="159" t="s">
        <v>1213</v>
      </c>
      <c r="K304" s="159"/>
      <c r="M304" s="159"/>
      <c r="O304" s="159"/>
      <c r="Q304" s="159"/>
      <c r="S304" s="159"/>
      <c r="U304" s="159"/>
      <c r="W304" s="159"/>
      <c r="Y304" s="159"/>
      <c r="AA304" s="158"/>
      <c r="AB304" s="75" t="str">
        <f t="shared" si="6"/>
        <v>&lt;li&gt;&lt;a href="https://www.city.yokohama.lg.jp/kohoku/kurashi/kyodo_manabi/kyodo_shien/jichikai/h28/20160418192555.files/0015_20180928.pdf" target="_blank"&gt;港北区自治会町内会活動のしおりH28.3(PDF)&lt;/a&gt;&lt;/li&gt;</v>
      </c>
    </row>
    <row r="305" spans="2:28">
      <c r="B305" s="157"/>
      <c r="C305" s="75" t="s">
        <v>1215</v>
      </c>
      <c r="D305" s="75"/>
      <c r="E305" s="159"/>
      <c r="G305" s="159"/>
      <c r="I305" s="159"/>
      <c r="K305" s="159"/>
      <c r="M305" s="159"/>
      <c r="O305" s="159"/>
      <c r="Q305" s="159"/>
      <c r="S305" s="159"/>
      <c r="U305" s="159"/>
      <c r="W305" s="159"/>
      <c r="Y305" s="159"/>
      <c r="AA305" s="158"/>
      <c r="AB305" s="75" t="str">
        <f t="shared" si="6"/>
        <v>&lt;/ul&gt;</v>
      </c>
    </row>
    <row r="306" spans="2:28">
      <c r="B306" s="157"/>
      <c r="C306" s="75" t="s">
        <v>1216</v>
      </c>
      <c r="D306" s="75"/>
      <c r="E306" s="159"/>
      <c r="G306" s="159"/>
      <c r="I306" s="159"/>
      <c r="K306" s="159"/>
      <c r="M306" s="159"/>
      <c r="O306" s="159"/>
      <c r="Q306" s="159"/>
      <c r="S306" s="159"/>
      <c r="U306" s="159"/>
      <c r="W306" s="159"/>
      <c r="Y306" s="159"/>
      <c r="AA306" s="158"/>
      <c r="AB306" s="75" t="str">
        <f t="shared" si="6"/>
        <v>&lt;/nav&gt;</v>
      </c>
    </row>
    <row r="307" spans="2:28">
      <c r="B307" s="157"/>
      <c r="D307" s="75"/>
      <c r="E307" s="159"/>
      <c r="G307" s="159"/>
      <c r="I307" s="159"/>
      <c r="K307" s="159"/>
      <c r="M307" s="159"/>
      <c r="O307" s="159"/>
      <c r="Q307" s="159"/>
      <c r="S307" s="159"/>
      <c r="U307" s="159"/>
      <c r="W307" s="159"/>
      <c r="Y307" s="159"/>
      <c r="AA307" s="158"/>
      <c r="AB307" s="75" t="str">
        <f t="shared" si="6"/>
        <v/>
      </c>
    </row>
    <row r="308" spans="2:28">
      <c r="B308" s="157"/>
      <c r="C308" s="75" t="s">
        <v>1232</v>
      </c>
      <c r="D308" s="75"/>
      <c r="E308" s="159"/>
      <c r="G308" s="159"/>
      <c r="I308" s="159"/>
      <c r="K308" s="159"/>
      <c r="M308" s="159"/>
      <c r="O308" s="159"/>
      <c r="Q308" s="159"/>
      <c r="S308" s="159"/>
      <c r="U308" s="159"/>
      <c r="W308" s="159"/>
      <c r="Y308" s="159"/>
      <c r="AA308" s="158"/>
      <c r="AB308" s="75" t="str">
        <f t="shared" si="6"/>
        <v>&lt;nav class="box"&gt;</v>
      </c>
    </row>
    <row r="309" spans="2:28">
      <c r="B309" s="157"/>
      <c r="C309" s="75" t="s">
        <v>1235</v>
      </c>
      <c r="D309" s="75" t="s">
        <v>1304</v>
      </c>
      <c r="E309" s="159" t="s">
        <v>1222</v>
      </c>
      <c r="G309" s="159"/>
      <c r="I309" s="159"/>
      <c r="K309" s="159"/>
      <c r="M309" s="159"/>
      <c r="O309" s="159"/>
      <c r="Q309" s="159"/>
      <c r="S309" s="159"/>
      <c r="U309" s="159"/>
      <c r="W309" s="159"/>
      <c r="Y309" s="159"/>
      <c r="AA309" s="158"/>
      <c r="AB309" s="75" t="str">
        <f t="shared" si="6"/>
        <v>&lt;h2&gt;新羽地区の区域・航空写真&lt;/h2&gt;</v>
      </c>
    </row>
    <row r="310" spans="2:28">
      <c r="B310" s="157"/>
      <c r="C310" s="75" t="s">
        <v>1233</v>
      </c>
      <c r="D310" s="75"/>
      <c r="E310" s="159"/>
      <c r="G310" s="159"/>
      <c r="I310" s="159"/>
      <c r="K310" s="159"/>
      <c r="M310" s="159"/>
      <c r="O310" s="159"/>
      <c r="Q310" s="159"/>
      <c r="S310" s="159"/>
      <c r="U310" s="159"/>
      <c r="W310" s="159"/>
      <c r="Y310" s="159"/>
      <c r="AA310" s="158"/>
      <c r="AB310" s="75" t="str">
        <f t="shared" si="6"/>
        <v>&lt;ul class="submenu"&gt;</v>
      </c>
    </row>
    <row r="311" spans="2:28">
      <c r="B311" s="157"/>
      <c r="C311" s="75" t="s">
        <v>1211</v>
      </c>
      <c r="D311" s="75"/>
      <c r="E311" s="159" t="s">
        <v>1305</v>
      </c>
      <c r="F311" s="75" t="s">
        <v>1306</v>
      </c>
      <c r="G311" s="159" t="s">
        <v>1204</v>
      </c>
      <c r="I311" s="159" t="s">
        <v>1213</v>
      </c>
      <c r="K311" s="159"/>
      <c r="M311" s="159"/>
      <c r="O311" s="159"/>
      <c r="Q311" s="159"/>
      <c r="S311" s="159"/>
      <c r="U311" s="159"/>
      <c r="W311" s="159"/>
      <c r="Y311" s="159"/>
      <c r="AA311" s="158"/>
      <c r="AB311" s="75" t="str">
        <f t="shared" si="6"/>
        <v>&lt;li&gt;&lt;a href="jpg/10_nippa_cmap.jpg" target="_blank"&gt;新羽町連合町内会の区域&lt;/a&gt;&lt;/li&gt;</v>
      </c>
    </row>
    <row r="312" spans="2:28">
      <c r="B312" s="157"/>
      <c r="C312" s="75" t="s">
        <v>1211</v>
      </c>
      <c r="D312" s="75"/>
      <c r="E312" s="159" t="s">
        <v>1307</v>
      </c>
      <c r="F312" s="75" t="s">
        <v>1308</v>
      </c>
      <c r="G312" s="159" t="s">
        <v>1204</v>
      </c>
      <c r="I312" s="159" t="s">
        <v>1213</v>
      </c>
      <c r="K312" s="159"/>
      <c r="M312" s="159"/>
      <c r="O312" s="159"/>
      <c r="Q312" s="159"/>
      <c r="S312" s="159"/>
      <c r="U312" s="159"/>
      <c r="W312" s="159"/>
      <c r="Y312" s="159"/>
      <c r="AA312" s="158"/>
      <c r="AB312" s="75" t="str">
        <f t="shared" si="6"/>
        <v>&lt;li&gt;&lt;a href="jpg/2016.jpg" target="_blank"&gt;平成28年（2016年）&lt;/a&gt;&lt;/li&gt;</v>
      </c>
    </row>
    <row r="313" spans="2:28">
      <c r="B313" s="157"/>
      <c r="C313" s="75" t="s">
        <v>1211</v>
      </c>
      <c r="D313" s="75"/>
      <c r="E313" s="159" t="s">
        <v>1309</v>
      </c>
      <c r="F313" s="75" t="s">
        <v>1310</v>
      </c>
      <c r="G313" s="159" t="s">
        <v>1204</v>
      </c>
      <c r="I313" s="159" t="s">
        <v>1213</v>
      </c>
      <c r="K313" s="159"/>
      <c r="M313" s="159"/>
      <c r="O313" s="159"/>
      <c r="Q313" s="159"/>
      <c r="S313" s="159"/>
      <c r="U313" s="159"/>
      <c r="W313" s="159"/>
      <c r="Y313" s="159"/>
      <c r="AA313" s="158"/>
      <c r="AB313" s="75" t="str">
        <f t="shared" si="6"/>
        <v>&lt;li&gt;&lt;a href="jpg/2011.jpg" target="_blank"&gt;平成22年（2011年）&lt;/a&gt;&lt;/li&gt;</v>
      </c>
    </row>
    <row r="314" spans="2:28">
      <c r="B314" s="157"/>
      <c r="C314" s="75" t="s">
        <v>1211</v>
      </c>
      <c r="D314" s="75"/>
      <c r="E314" s="159" t="s">
        <v>1311</v>
      </c>
      <c r="F314" s="75" t="s">
        <v>1312</v>
      </c>
      <c r="G314" s="159" t="s">
        <v>1204</v>
      </c>
      <c r="I314" s="159" t="s">
        <v>1213</v>
      </c>
      <c r="K314" s="159"/>
      <c r="M314" s="159"/>
      <c r="O314" s="159"/>
      <c r="Q314" s="159"/>
      <c r="S314" s="159"/>
      <c r="U314" s="159"/>
      <c r="W314" s="159"/>
      <c r="Y314" s="159"/>
      <c r="AA314" s="158"/>
      <c r="AB314" s="75" t="str">
        <f t="shared" si="6"/>
        <v>&lt;li&gt;&lt;a href="jpg/1989.jpg" target="_blank"&gt;平成元年（1989年）&lt;/a&gt;&lt;/li&gt;</v>
      </c>
    </row>
    <row r="315" spans="2:28">
      <c r="B315" s="157"/>
      <c r="C315" s="75" t="s">
        <v>1211</v>
      </c>
      <c r="D315" s="75"/>
      <c r="E315" s="159" t="s">
        <v>1313</v>
      </c>
      <c r="F315" s="75" t="s">
        <v>1314</v>
      </c>
      <c r="G315" s="159" t="s">
        <v>1204</v>
      </c>
      <c r="I315" s="159" t="s">
        <v>1213</v>
      </c>
      <c r="K315" s="159"/>
      <c r="M315" s="159"/>
      <c r="O315" s="159"/>
      <c r="Q315" s="159"/>
      <c r="S315" s="159"/>
      <c r="U315" s="159"/>
      <c r="W315" s="159"/>
      <c r="Y315" s="159"/>
      <c r="AA315" s="158"/>
      <c r="AB315" s="75" t="str">
        <f t="shared" si="6"/>
        <v>&lt;li&gt;&lt;a href="jpg/1979.jpg" target="_blank"&gt;昭和54年（1979年）&lt;/a&gt;&lt;/li&gt;</v>
      </c>
    </row>
    <row r="316" spans="2:28">
      <c r="B316" s="157"/>
      <c r="C316" s="75" t="s">
        <v>1211</v>
      </c>
      <c r="D316" s="75"/>
      <c r="E316" s="159" t="s">
        <v>1315</v>
      </c>
      <c r="F316" s="75" t="s">
        <v>1316</v>
      </c>
      <c r="G316" s="159" t="s">
        <v>1204</v>
      </c>
      <c r="I316" s="159" t="s">
        <v>1213</v>
      </c>
      <c r="K316" s="159"/>
      <c r="M316" s="159"/>
      <c r="O316" s="159"/>
      <c r="Q316" s="159"/>
      <c r="S316" s="159"/>
      <c r="U316" s="159"/>
      <c r="W316" s="159"/>
      <c r="Y316" s="159"/>
      <c r="AA316" s="158"/>
      <c r="AB316" s="75" t="str">
        <f t="shared" si="6"/>
        <v>&lt;li&gt;&lt;a href="jpg/1947.jpg" target="_blank"&gt;昭和22年（1947年）&lt;/a&gt;&lt;/li&gt;</v>
      </c>
    </row>
    <row r="317" spans="2:28">
      <c r="B317" s="157"/>
      <c r="C317" s="75" t="s">
        <v>1215</v>
      </c>
      <c r="D317" s="75"/>
      <c r="E317" s="159"/>
      <c r="G317" s="159"/>
      <c r="I317" s="159"/>
      <c r="K317" s="159"/>
      <c r="M317" s="159"/>
      <c r="O317" s="159"/>
      <c r="Q317" s="159"/>
      <c r="S317" s="159"/>
      <c r="U317" s="159"/>
      <c r="W317" s="159"/>
      <c r="Y317" s="159"/>
      <c r="AA317" s="158"/>
      <c r="AB317" s="75" t="str">
        <f t="shared" si="6"/>
        <v>&lt;/ul&gt;</v>
      </c>
    </row>
    <row r="318" spans="2:28">
      <c r="B318" s="157"/>
      <c r="C318" s="75" t="s">
        <v>1216</v>
      </c>
      <c r="D318" s="75"/>
      <c r="E318" s="159"/>
      <c r="G318" s="159"/>
      <c r="I318" s="159"/>
      <c r="K318" s="159"/>
      <c r="M318" s="159"/>
      <c r="O318" s="159"/>
      <c r="Q318" s="159"/>
      <c r="S318" s="159"/>
      <c r="U318" s="159"/>
      <c r="W318" s="159"/>
      <c r="Y318" s="159"/>
      <c r="AA318" s="158"/>
      <c r="AB318" s="75" t="str">
        <f t="shared" si="6"/>
        <v>&lt;/nav&gt;</v>
      </c>
    </row>
    <row r="319" spans="2:28">
      <c r="B319" s="157"/>
      <c r="D319" s="75"/>
      <c r="E319" s="159"/>
      <c r="G319" s="159"/>
      <c r="I319" s="159"/>
      <c r="K319" s="159"/>
      <c r="M319" s="159"/>
      <c r="O319" s="159"/>
      <c r="Q319" s="159"/>
      <c r="S319" s="159"/>
      <c r="U319" s="159"/>
      <c r="W319" s="159"/>
      <c r="Y319" s="159"/>
      <c r="AA319" s="158"/>
      <c r="AB319" s="75" t="str">
        <f t="shared" si="6"/>
        <v/>
      </c>
    </row>
    <row r="320" spans="2:28">
      <c r="B320" s="157"/>
      <c r="C320" s="75" t="s">
        <v>1234</v>
      </c>
      <c r="D320" s="75"/>
      <c r="E320" s="159"/>
      <c r="G320" s="159"/>
      <c r="I320" s="159"/>
      <c r="K320" s="159"/>
      <c r="M320" s="159"/>
      <c r="O320" s="159"/>
      <c r="Q320" s="159"/>
      <c r="S320" s="159"/>
      <c r="U320" s="159"/>
      <c r="W320" s="159"/>
      <c r="Y320" s="159"/>
      <c r="AA320" s="158"/>
      <c r="AB320" s="75" t="str">
        <f t="shared" si="6"/>
        <v>&lt;!--港北区スポーツ推進委員連絡協議会--&gt;</v>
      </c>
    </row>
    <row r="321" spans="2:28">
      <c r="B321" s="157"/>
      <c r="C321" s="75" t="s">
        <v>1232</v>
      </c>
      <c r="D321" s="75"/>
      <c r="E321" s="159"/>
      <c r="G321" s="159"/>
      <c r="I321" s="159"/>
      <c r="K321" s="159"/>
      <c r="M321" s="159"/>
      <c r="O321" s="159"/>
      <c r="Q321" s="159"/>
      <c r="S321" s="159"/>
      <c r="U321" s="159"/>
      <c r="W321" s="159"/>
      <c r="Y321" s="159"/>
      <c r="AA321" s="158"/>
      <c r="AB321" s="75" t="str">
        <f t="shared" si="6"/>
        <v>&lt;nav class="box"&gt;</v>
      </c>
    </row>
    <row r="322" spans="2:28">
      <c r="B322" s="157"/>
      <c r="C322" s="75" t="s">
        <v>1530</v>
      </c>
      <c r="D322" s="75"/>
      <c r="E322" s="159"/>
      <c r="G322" s="159"/>
      <c r="I322" s="159"/>
      <c r="K322" s="159"/>
      <c r="M322" s="159"/>
      <c r="O322" s="159"/>
      <c r="Q322" s="159"/>
      <c r="S322" s="159"/>
      <c r="U322" s="159"/>
      <c r="W322" s="159"/>
      <c r="Y322" s="159"/>
      <c r="AA322" s="158"/>
      <c r="AB322" s="75" t="str">
        <f t="shared" si="6"/>
        <v>&lt;center&gt;</v>
      </c>
    </row>
    <row r="323" spans="2:28">
      <c r="B323" s="157"/>
      <c r="C323" s="75" t="s">
        <v>1235</v>
      </c>
      <c r="D323" s="75" t="s">
        <v>1531</v>
      </c>
      <c r="E323" s="159" t="s">
        <v>1532</v>
      </c>
      <c r="F323" s="75" t="s">
        <v>1533</v>
      </c>
      <c r="G323" s="159"/>
      <c r="I323" s="159"/>
      <c r="K323" s="159"/>
      <c r="M323" s="159"/>
      <c r="O323" s="159"/>
      <c r="Q323" s="159"/>
      <c r="S323" s="159"/>
      <c r="U323" s="159"/>
      <c r="W323" s="159"/>
      <c r="Y323" s="159"/>
      <c r="AA323" s="158"/>
      <c r="AB323" s="75" t="str">
        <f t="shared" si="6"/>
        <v>&lt;h2&gt;スポーツ推進委員&lt;/h2&gt;&lt;/center&gt;</v>
      </c>
    </row>
    <row r="324" spans="2:28">
      <c r="B324" s="157"/>
      <c r="C324" s="75" t="s">
        <v>1237</v>
      </c>
      <c r="D324" s="75"/>
      <c r="E324" s="159"/>
      <c r="G324" s="159"/>
      <c r="I324" s="159"/>
      <c r="K324" s="159"/>
      <c r="M324" s="159"/>
      <c r="O324" s="159"/>
      <c r="Q324" s="159"/>
      <c r="S324" s="159"/>
      <c r="U324" s="159"/>
      <c r="W324" s="159"/>
      <c r="Y324" s="159"/>
      <c r="AA324" s="158"/>
      <c r="AB324" s="75" t="str">
        <f t="shared" si="6"/>
        <v>&lt;div class="list"&gt;</v>
      </c>
    </row>
    <row r="325" spans="2:28">
      <c r="B325" s="157"/>
      <c r="C325" s="75" t="s">
        <v>1534</v>
      </c>
      <c r="D325" s="75"/>
      <c r="E325" s="159"/>
      <c r="G325" s="159"/>
      <c r="I325" s="159"/>
      <c r="K325" s="159"/>
      <c r="M325" s="159"/>
      <c r="O325" s="159"/>
      <c r="Q325" s="159"/>
      <c r="S325" s="159"/>
      <c r="U325" s="159"/>
      <c r="W325" s="159"/>
      <c r="Y325" s="159"/>
      <c r="AA325" s="158"/>
      <c r="AB325" s="75" t="str">
        <f t="shared" si="6"/>
        <v>&lt;a href="</v>
      </c>
    </row>
    <row r="326" spans="2:28">
      <c r="B326" s="161"/>
      <c r="C326" s="75" t="s">
        <v>1416</v>
      </c>
      <c r="D326" s="75"/>
      <c r="E326" s="159"/>
      <c r="G326" s="159"/>
      <c r="I326" s="159"/>
      <c r="K326" s="159"/>
      <c r="M326" s="156"/>
      <c r="O326" s="159"/>
      <c r="Q326" s="159"/>
      <c r="S326" s="159"/>
      <c r="U326" s="159"/>
      <c r="W326" s="159"/>
      <c r="Y326" s="159"/>
      <c r="AA326" s="158"/>
      <c r="AB326" s="75" t="str">
        <f t="shared" si="6"/>
        <v>https://www.city.yokohama.lg.jp/kohoku/kurashi/kyodo_manabi/manabi/sports/sports-suishin.html</v>
      </c>
    </row>
    <row r="327" spans="2:28">
      <c r="B327" s="157"/>
      <c r="C327" s="75" t="s">
        <v>1535</v>
      </c>
      <c r="D327" s="75"/>
      <c r="E327" s="159"/>
      <c r="G327" s="159"/>
      <c r="I327" s="159"/>
      <c r="K327" s="159"/>
      <c r="M327" s="159"/>
      <c r="O327" s="159"/>
      <c r="Q327" s="159"/>
      <c r="S327" s="159"/>
      <c r="U327" s="159"/>
      <c r="W327" s="159"/>
      <c r="Y327" s="159"/>
      <c r="AA327" s="158"/>
      <c r="AB327" s="75" t="str">
        <f t="shared" si="6"/>
        <v>" target="_blank"&gt;</v>
      </c>
    </row>
    <row r="328" spans="2:28">
      <c r="B328" s="157"/>
      <c r="C328" s="75" t="s">
        <v>1496</v>
      </c>
      <c r="D328" s="75"/>
      <c r="E328" s="159"/>
      <c r="G328" s="159"/>
      <c r="I328" s="159"/>
      <c r="K328" s="159"/>
      <c r="M328" s="159"/>
      <c r="O328" s="159"/>
      <c r="Q328" s="159"/>
      <c r="S328" s="159"/>
      <c r="U328" s="159"/>
      <c r="W328" s="159"/>
      <c r="Y328" s="159"/>
      <c r="AA328" s="158"/>
      <c r="AB328" s="75" t="str">
        <f t="shared" si="6"/>
        <v>&lt;figure&gt;&lt;img src="images/sportsico.jpg" width="40" alt="活き生きスポ進"&gt;&lt;/figure&gt;</v>
      </c>
    </row>
    <row r="329" spans="2:28">
      <c r="B329" s="157"/>
      <c r="C329" s="75" t="s">
        <v>1497</v>
      </c>
      <c r="D329" s="75"/>
      <c r="E329" s="159"/>
      <c r="G329" s="159"/>
      <c r="I329" s="159"/>
      <c r="K329" s="159"/>
      <c r="M329" s="159"/>
      <c r="O329" s="159"/>
      <c r="Q329" s="159"/>
      <c r="S329" s="159"/>
      <c r="U329" s="159"/>
      <c r="W329" s="159"/>
      <c r="Y329" s="159"/>
      <c r="AA329" s="158"/>
      <c r="AB329" s="75" t="str">
        <f t="shared" si="6"/>
        <v>&lt;h4&gt;⇒広報紙「活き生きスポ進（いきいきスポしん）」&lt;/h4&gt;</v>
      </c>
    </row>
    <row r="330" spans="2:28">
      <c r="B330" s="157"/>
      <c r="C330" s="75" t="s">
        <v>1498</v>
      </c>
      <c r="D330" s="75"/>
      <c r="E330" s="159"/>
      <c r="G330" s="159"/>
      <c r="I330" s="159"/>
      <c r="K330" s="159"/>
      <c r="M330" s="159"/>
      <c r="O330" s="159"/>
      <c r="Q330" s="159"/>
      <c r="S330" s="159"/>
      <c r="U330" s="159"/>
      <c r="W330" s="159"/>
      <c r="Y330" s="159"/>
      <c r="AA330" s="158"/>
      <c r="AB330" s="75" t="str">
        <f t="shared" si="6"/>
        <v>港北区スポーツ推進委員連絡協議会</v>
      </c>
    </row>
    <row r="331" spans="2:28">
      <c r="B331" s="157"/>
      <c r="C331" s="75" t="s">
        <v>1204</v>
      </c>
      <c r="D331" s="75"/>
      <c r="E331" s="159"/>
      <c r="G331" s="159"/>
      <c r="I331" s="159"/>
      <c r="K331" s="159"/>
      <c r="M331" s="159"/>
      <c r="O331" s="159"/>
      <c r="Q331" s="159"/>
      <c r="S331" s="159"/>
      <c r="U331" s="159"/>
      <c r="W331" s="159"/>
      <c r="Y331" s="159"/>
      <c r="AA331" s="158"/>
      <c r="AB331" s="75" t="str">
        <f t="shared" ref="AB331:AB394" si="7">C331&amp;D331&amp;E331&amp;F331&amp;G331&amp;H331&amp;I331&amp;J331&amp;K331&amp;L331&amp;M331&amp;N331&amp;O331&amp;P331&amp;Q331&amp;R331&amp;S331&amp;T331&amp;U331&amp;V331&amp;W331&amp;X331&amp;Y331&amp;Z331</f>
        <v>&lt;/a&gt;</v>
      </c>
    </row>
    <row r="332" spans="2:28">
      <c r="B332" s="157"/>
      <c r="C332" s="75" t="s">
        <v>1228</v>
      </c>
      <c r="D332" s="75"/>
      <c r="E332" s="159"/>
      <c r="G332" s="159"/>
      <c r="I332" s="159"/>
      <c r="K332" s="159"/>
      <c r="M332" s="159"/>
      <c r="O332" s="159"/>
      <c r="Q332" s="159"/>
      <c r="S332" s="159"/>
      <c r="U332" s="159"/>
      <c r="W332" s="159"/>
      <c r="Y332" s="159"/>
      <c r="AA332" s="158"/>
      <c r="AB332" s="75" t="str">
        <f t="shared" si="7"/>
        <v>&lt;/div&gt;</v>
      </c>
    </row>
    <row r="333" spans="2:28">
      <c r="B333" s="157"/>
      <c r="C333" s="75" t="s">
        <v>1499</v>
      </c>
      <c r="D333" s="75"/>
      <c r="E333" s="159"/>
      <c r="G333" s="159"/>
      <c r="I333" s="159"/>
      <c r="K333" s="159"/>
      <c r="M333" s="159"/>
      <c r="O333" s="159"/>
      <c r="Q333" s="159"/>
      <c r="S333" s="159"/>
      <c r="U333" s="159"/>
      <c r="W333" s="159"/>
      <c r="Y333" s="159"/>
      <c r="AA333" s="158"/>
      <c r="AB333" s="75" t="str">
        <f t="shared" si="7"/>
        <v>&lt;!-- 港北区青少年指導員協議会 --&gt;</v>
      </c>
    </row>
    <row r="334" spans="2:28">
      <c r="B334" s="157"/>
      <c r="C334" s="75" t="s">
        <v>1495</v>
      </c>
      <c r="D334" s="75"/>
      <c r="E334" s="159"/>
      <c r="G334" s="159"/>
      <c r="I334" s="159"/>
      <c r="K334" s="159"/>
      <c r="M334" s="159"/>
      <c r="O334" s="159"/>
      <c r="Q334" s="159"/>
      <c r="S334" s="159"/>
      <c r="U334" s="159"/>
      <c r="W334" s="159"/>
      <c r="Y334" s="159"/>
      <c r="AA334" s="158"/>
      <c r="AB334" s="75" t="str">
        <f t="shared" si="7"/>
        <v>&lt;center&gt;</v>
      </c>
    </row>
    <row r="335" spans="2:28">
      <c r="B335" s="157"/>
      <c r="C335" s="75" t="s">
        <v>1500</v>
      </c>
      <c r="D335" s="75"/>
      <c r="E335" s="159"/>
      <c r="G335" s="159"/>
      <c r="I335" s="159"/>
      <c r="K335" s="159"/>
      <c r="M335" s="159"/>
      <c r="O335" s="159"/>
      <c r="Q335" s="159"/>
      <c r="S335" s="159"/>
      <c r="U335" s="159"/>
      <c r="W335" s="159"/>
      <c r="Y335" s="159"/>
      <c r="AA335" s="158"/>
      <c r="AB335" s="75" t="str">
        <f t="shared" si="7"/>
        <v>&lt;h2&gt;青少年指導員&lt;/h2&gt;&lt;/center&gt;</v>
      </c>
    </row>
    <row r="336" spans="2:28">
      <c r="B336" s="157"/>
      <c r="C336" s="75" t="s">
        <v>1237</v>
      </c>
      <c r="D336" s="75"/>
      <c r="E336" s="159"/>
      <c r="G336" s="159"/>
      <c r="I336" s="159"/>
      <c r="K336" s="159"/>
      <c r="M336" s="159"/>
      <c r="O336" s="159"/>
      <c r="Q336" s="159"/>
      <c r="S336" s="159"/>
      <c r="U336" s="159"/>
      <c r="W336" s="159"/>
      <c r="Y336" s="159"/>
      <c r="AA336" s="158"/>
      <c r="AB336" s="75" t="str">
        <f t="shared" si="7"/>
        <v>&lt;div class="list"&gt;</v>
      </c>
    </row>
    <row r="337" spans="2:28">
      <c r="B337" s="157"/>
      <c r="C337" s="75" t="s">
        <v>1501</v>
      </c>
      <c r="D337" s="75"/>
      <c r="E337" s="159"/>
      <c r="G337" s="159"/>
      <c r="I337" s="159"/>
      <c r="K337" s="159"/>
      <c r="M337" s="159"/>
      <c r="O337" s="159"/>
      <c r="Q337" s="159"/>
      <c r="S337" s="159"/>
      <c r="U337" s="159"/>
      <c r="W337" s="159"/>
      <c r="Y337" s="159"/>
      <c r="AA337" s="158"/>
      <c r="AB337" s="75" t="str">
        <f t="shared" si="7"/>
        <v>&lt;a href="https://www.city.yokohama.lg.jp/kohoku/kurashi/kosodate_kyoiku/ikusei/seishi.html#kouhokuseishi" target="_blank"&gt;</v>
      </c>
    </row>
    <row r="338" spans="2:28">
      <c r="B338" s="157"/>
      <c r="C338" s="75" t="s">
        <v>1502</v>
      </c>
      <c r="D338" s="75"/>
      <c r="E338" s="159"/>
      <c r="G338" s="159"/>
      <c r="I338" s="159"/>
      <c r="K338" s="159"/>
      <c r="M338" s="159"/>
      <c r="O338" s="159"/>
      <c r="Q338" s="159"/>
      <c r="S338" s="159"/>
      <c r="U338" s="159"/>
      <c r="W338" s="159"/>
      <c r="Y338" s="159"/>
      <c r="AA338" s="158"/>
      <c r="AB338" s="75" t="str">
        <f t="shared" si="7"/>
        <v>&lt;figure&gt;&lt;img src="images/seishiico.jpg" width="40" alt="港北青指"&gt;&lt;/figure&gt;</v>
      </c>
    </row>
    <row r="339" spans="2:28">
      <c r="B339" s="157"/>
      <c r="C339" s="75" t="s">
        <v>1503</v>
      </c>
      <c r="D339" s="75"/>
      <c r="E339" s="159"/>
      <c r="G339" s="159"/>
      <c r="I339" s="159"/>
      <c r="K339" s="159"/>
      <c r="M339" s="159"/>
      <c r="O339" s="159"/>
      <c r="Q339" s="159"/>
      <c r="S339" s="159"/>
      <c r="U339" s="159"/>
      <c r="W339" s="159"/>
      <c r="Y339" s="159"/>
      <c r="AA339" s="158"/>
      <c r="AB339" s="75" t="str">
        <f t="shared" si="7"/>
        <v>&lt;h4&gt;⇒広報紙「港北青指」&lt;/h4&gt;</v>
      </c>
    </row>
    <row r="340" spans="2:28">
      <c r="B340" s="157"/>
      <c r="C340" s="75" t="s">
        <v>1504</v>
      </c>
      <c r="D340" s="75"/>
      <c r="E340" s="159"/>
      <c r="G340" s="159"/>
      <c r="I340" s="159"/>
      <c r="K340" s="159"/>
      <c r="M340" s="159"/>
      <c r="O340" s="159"/>
      <c r="Q340" s="159"/>
      <c r="S340" s="159"/>
      <c r="U340" s="159"/>
      <c r="W340" s="159"/>
      <c r="Y340" s="159"/>
      <c r="AA340" s="158"/>
      <c r="AB340" s="75" t="str">
        <f t="shared" si="7"/>
        <v>港北区青少年指導員協議会</v>
      </c>
    </row>
    <row r="341" spans="2:28">
      <c r="B341" s="157"/>
      <c r="C341" s="75" t="s">
        <v>1204</v>
      </c>
      <c r="D341" s="75"/>
      <c r="E341" s="159"/>
      <c r="G341" s="159"/>
      <c r="I341" s="159"/>
      <c r="K341" s="159"/>
      <c r="M341" s="159"/>
      <c r="O341" s="159"/>
      <c r="Q341" s="159"/>
      <c r="S341" s="159"/>
      <c r="U341" s="159"/>
      <c r="W341" s="159"/>
      <c r="Y341" s="159"/>
      <c r="AA341" s="158"/>
      <c r="AB341" s="75" t="str">
        <f t="shared" si="7"/>
        <v>&lt;/a&gt;</v>
      </c>
    </row>
    <row r="342" spans="2:28">
      <c r="B342" s="157"/>
      <c r="C342" s="75" t="s">
        <v>1228</v>
      </c>
      <c r="D342" s="75"/>
      <c r="E342" s="159"/>
      <c r="G342" s="159"/>
      <c r="I342" s="159"/>
      <c r="K342" s="159"/>
      <c r="M342" s="159"/>
      <c r="O342" s="159"/>
      <c r="Q342" s="159"/>
      <c r="S342" s="159"/>
      <c r="U342" s="159"/>
      <c r="W342" s="159"/>
      <c r="Y342" s="159"/>
      <c r="AA342" s="158"/>
      <c r="AB342" s="75" t="str">
        <f t="shared" si="7"/>
        <v>&lt;/div&gt;</v>
      </c>
    </row>
    <row r="343" spans="2:28">
      <c r="B343" s="157"/>
      <c r="C343" s="75" t="s">
        <v>1216</v>
      </c>
      <c r="D343" s="75"/>
      <c r="E343" s="159"/>
      <c r="G343" s="159"/>
      <c r="I343" s="159"/>
      <c r="K343" s="159"/>
      <c r="M343" s="159"/>
      <c r="O343" s="159"/>
      <c r="Q343" s="159"/>
      <c r="S343" s="159"/>
      <c r="U343" s="159"/>
      <c r="W343" s="159"/>
      <c r="Y343" s="159"/>
      <c r="AA343" s="158"/>
      <c r="AB343" s="75" t="str">
        <f t="shared" si="7"/>
        <v>&lt;/nav&gt;</v>
      </c>
    </row>
    <row r="344" spans="2:28">
      <c r="B344" s="157"/>
      <c r="C344" s="75" t="s">
        <v>1494</v>
      </c>
      <c r="D344" s="75"/>
      <c r="E344" s="159"/>
      <c r="G344" s="159"/>
      <c r="I344" s="159"/>
      <c r="K344" s="159"/>
      <c r="M344" s="159"/>
      <c r="O344" s="159"/>
      <c r="Q344" s="159"/>
      <c r="S344" s="159"/>
      <c r="U344" s="159"/>
      <c r="W344" s="159"/>
      <c r="Y344" s="159"/>
      <c r="AA344" s="158"/>
      <c r="AB344" s="75" t="str">
        <f t="shared" si="7"/>
        <v>&lt;!------------------------------------------------------------&gt;</v>
      </c>
    </row>
    <row r="345" spans="2:28">
      <c r="B345" s="157"/>
      <c r="D345" s="75"/>
      <c r="E345" s="159"/>
      <c r="G345" s="159"/>
      <c r="I345" s="159"/>
      <c r="K345" s="159"/>
      <c r="M345" s="159"/>
      <c r="O345" s="159"/>
      <c r="Q345" s="159"/>
      <c r="S345" s="159"/>
      <c r="U345" s="159"/>
      <c r="W345" s="159"/>
      <c r="Y345" s="159"/>
      <c r="AA345" s="158"/>
      <c r="AB345" s="75" t="str">
        <f t="shared" si="7"/>
        <v/>
      </c>
    </row>
    <row r="346" spans="2:28">
      <c r="B346" s="157"/>
      <c r="C346" s="75" t="s">
        <v>1236</v>
      </c>
      <c r="D346" s="75"/>
      <c r="E346" s="159"/>
      <c r="G346" s="159"/>
      <c r="I346" s="159"/>
      <c r="K346" s="159"/>
      <c r="M346" s="159"/>
      <c r="O346" s="159"/>
      <c r="Q346" s="159"/>
      <c r="S346" s="159"/>
      <c r="U346" s="159"/>
      <c r="W346" s="159"/>
      <c r="Y346" s="159"/>
      <c r="AA346" s="158"/>
      <c r="AB346" s="75" t="str">
        <f t="shared" si="7"/>
        <v>&lt;section class="box"&gt;</v>
      </c>
    </row>
    <row r="347" spans="2:28">
      <c r="B347" s="157"/>
      <c r="C347" s="75" t="s">
        <v>1495</v>
      </c>
      <c r="D347" s="75"/>
      <c r="E347" s="159"/>
      <c r="G347" s="159"/>
      <c r="I347" s="159"/>
      <c r="K347" s="159"/>
      <c r="M347" s="159"/>
      <c r="O347" s="159"/>
      <c r="Q347" s="159"/>
      <c r="S347" s="159"/>
      <c r="U347" s="159"/>
      <c r="W347" s="159"/>
      <c r="Y347" s="159"/>
      <c r="AA347" s="158"/>
      <c r="AB347" s="75" t="str">
        <f t="shared" si="7"/>
        <v>&lt;center&gt;</v>
      </c>
    </row>
    <row r="348" spans="2:28">
      <c r="B348" s="157"/>
      <c r="C348" s="75" t="s">
        <v>1235</v>
      </c>
      <c r="D348" s="75" t="s">
        <v>1317</v>
      </c>
      <c r="E348" s="159" t="s">
        <v>1222</v>
      </c>
      <c r="G348" s="159"/>
      <c r="I348" s="159"/>
      <c r="K348" s="159"/>
      <c r="M348" s="159"/>
      <c r="O348" s="159"/>
      <c r="Q348" s="159"/>
      <c r="S348" s="159"/>
      <c r="U348" s="159"/>
      <c r="W348" s="159"/>
      <c r="Y348" s="159"/>
      <c r="AA348" s="158"/>
      <c r="AB348" s="75" t="str">
        <f t="shared" si="7"/>
        <v>&lt;h2&gt;新羽町のＳＮＳ&lt;/h2&gt;</v>
      </c>
    </row>
    <row r="349" spans="2:28">
      <c r="B349" s="157"/>
      <c r="C349" s="75" t="s">
        <v>1505</v>
      </c>
      <c r="D349" s="75"/>
      <c r="E349" s="159"/>
      <c r="G349" s="159"/>
      <c r="I349" s="159"/>
      <c r="K349" s="159"/>
      <c r="M349" s="159"/>
      <c r="O349" s="159"/>
      <c r="Q349" s="159"/>
      <c r="S349" s="159"/>
      <c r="U349" s="159"/>
      <c r="W349" s="159"/>
      <c r="Y349" s="159"/>
      <c r="AA349" s="158"/>
      <c r="AB349" s="75" t="str">
        <f t="shared" si="7"/>
        <v>&lt;/center&gt;</v>
      </c>
    </row>
    <row r="350" spans="2:28">
      <c r="B350" s="157"/>
      <c r="D350" s="75"/>
      <c r="E350" s="159"/>
      <c r="G350" s="159"/>
      <c r="I350" s="159"/>
      <c r="K350" s="159"/>
      <c r="M350" s="159"/>
      <c r="O350" s="159"/>
      <c r="Q350" s="159"/>
      <c r="S350" s="159"/>
      <c r="U350" s="159"/>
      <c r="W350" s="159"/>
      <c r="Y350" s="159"/>
      <c r="AA350" s="158"/>
      <c r="AB350" s="75" t="str">
        <f t="shared" si="7"/>
        <v/>
      </c>
    </row>
    <row r="351" spans="2:28">
      <c r="B351" s="157"/>
      <c r="C351" s="75" t="s">
        <v>1237</v>
      </c>
      <c r="D351" s="75"/>
      <c r="E351" s="159"/>
      <c r="G351" s="159"/>
      <c r="I351" s="159"/>
      <c r="K351" s="159"/>
      <c r="M351" s="159"/>
      <c r="O351" s="159"/>
      <c r="Q351" s="159"/>
      <c r="S351" s="159"/>
      <c r="U351" s="159"/>
      <c r="W351" s="159"/>
      <c r="Y351" s="159"/>
      <c r="AA351" s="158"/>
      <c r="AB351" s="75" t="str">
        <f t="shared" si="7"/>
        <v>&lt;div class="list"&gt;</v>
      </c>
    </row>
    <row r="352" spans="2:28">
      <c r="B352" s="157"/>
      <c r="C352" s="75" t="s">
        <v>1506</v>
      </c>
      <c r="D352" s="75" t="s">
        <v>1317</v>
      </c>
      <c r="E352" s="159" t="s">
        <v>1222</v>
      </c>
      <c r="G352" s="159"/>
      <c r="I352" s="159"/>
      <c r="K352" s="159"/>
      <c r="M352" s="159"/>
      <c r="O352" s="159"/>
      <c r="Q352" s="159"/>
      <c r="S352" s="159"/>
      <c r="U352" s="159"/>
      <c r="W352" s="159"/>
      <c r="Y352" s="159"/>
      <c r="AA352" s="158"/>
      <c r="AB352" s="75" t="str">
        <f t="shared" si="7"/>
        <v>&lt;a href="https://lin.ee/LqQqSKf" target="_blank"&gt;新羽町のＳＮＳ&lt;/h2&gt;</v>
      </c>
    </row>
    <row r="353" spans="2:28">
      <c r="B353" s="157"/>
      <c r="C353" s="75" t="s">
        <v>1495</v>
      </c>
      <c r="D353" s="75"/>
      <c r="E353" s="159"/>
      <c r="G353" s="159"/>
      <c r="I353" s="159"/>
      <c r="K353" s="159"/>
      <c r="M353" s="159"/>
      <c r="O353" s="159"/>
      <c r="Q353" s="159"/>
      <c r="S353" s="159"/>
      <c r="U353" s="159"/>
      <c r="W353" s="159"/>
      <c r="Y353" s="159"/>
      <c r="AA353" s="158"/>
      <c r="AB353" s="75" t="str">
        <f t="shared" si="7"/>
        <v>&lt;center&gt;</v>
      </c>
    </row>
    <row r="354" spans="2:28">
      <c r="B354" s="157"/>
      <c r="C354" s="75" t="s">
        <v>1507</v>
      </c>
      <c r="D354" s="75"/>
      <c r="E354" s="159"/>
      <c r="G354" s="159"/>
      <c r="I354" s="159"/>
      <c r="K354" s="159"/>
      <c r="M354" s="159"/>
      <c r="O354" s="159"/>
      <c r="Q354" s="159"/>
      <c r="S354" s="159"/>
      <c r="U354" s="159"/>
      <c r="W354" s="159"/>
      <c r="Y354" s="159"/>
      <c r="AA354" s="158"/>
      <c r="AB354" s="75" t="str">
        <f t="shared" si="7"/>
        <v>&lt;img src="images/gainfriends_nippa_s.png" width="100"&gt;</v>
      </c>
    </row>
    <row r="355" spans="2:28">
      <c r="B355" s="157"/>
      <c r="C355" s="75" t="s">
        <v>1508</v>
      </c>
      <c r="D355" s="75"/>
      <c r="E355" s="159" t="s">
        <v>1240</v>
      </c>
      <c r="G355" s="159" t="s">
        <v>1241</v>
      </c>
      <c r="I355" s="159"/>
      <c r="K355" s="159"/>
      <c r="M355" s="159"/>
      <c r="O355" s="159"/>
      <c r="Q355" s="159"/>
      <c r="S355" s="159"/>
      <c r="U355" s="159"/>
      <c r="W355" s="159"/>
      <c r="Y355" s="159"/>
      <c r="AA355" s="158"/>
      <c r="AB355" s="75" t="str">
        <f t="shared" si="7"/>
        <v>&lt;h4&gt;新羽町公式LINE&lt;/h4&gt;&lt;img src="images/icon-fb.svg" alt="新羽町のFACEBOOK"&gt;&lt;/figure&gt;</v>
      </c>
    </row>
    <row r="356" spans="2:28">
      <c r="B356" s="157"/>
      <c r="C356" s="75" t="s">
        <v>1509</v>
      </c>
      <c r="D356" s="75" t="s">
        <v>1319</v>
      </c>
      <c r="E356" s="159" t="s">
        <v>1242</v>
      </c>
      <c r="G356" s="159"/>
      <c r="I356" s="159"/>
      <c r="K356" s="159"/>
      <c r="M356" s="159"/>
      <c r="O356" s="159"/>
      <c r="Q356" s="159"/>
      <c r="S356" s="159"/>
      <c r="U356" s="159"/>
      <c r="W356" s="159"/>
      <c r="Y356" s="159"/>
      <c r="AA356" s="158"/>
      <c r="AB356" s="75" t="str">
        <f t="shared" si="7"/>
        <v>&lt;p&gt;友達登録お願いします&lt;/p&gt;新羽町のFACEBOOK&lt;/h4&gt;</v>
      </c>
    </row>
    <row r="357" spans="2:28">
      <c r="B357" s="157"/>
      <c r="C357" s="75" t="s">
        <v>1510</v>
      </c>
      <c r="D357" s="75" t="s">
        <v>1320</v>
      </c>
      <c r="E357" s="159" t="s">
        <v>1243</v>
      </c>
      <c r="G357" s="159"/>
      <c r="I357" s="159"/>
      <c r="K357" s="159"/>
      <c r="M357" s="159"/>
      <c r="O357" s="159"/>
      <c r="Q357" s="159"/>
      <c r="S357" s="159"/>
      <c r="U357" s="159"/>
      <c r="W357" s="159"/>
      <c r="Y357" s="159"/>
      <c r="AA357" s="158"/>
      <c r="AB357" s="75" t="str">
        <f t="shared" si="7"/>
        <v>https://lin.ee/LqQqSKf&lt;/a&gt;「横浜市港北区新羽町」nippacho&lt;/p&gt;</v>
      </c>
    </row>
    <row r="358" spans="2:28">
      <c r="B358" s="157"/>
      <c r="C358" s="75" t="s">
        <v>1505</v>
      </c>
      <c r="D358" s="75"/>
      <c r="E358" s="159"/>
      <c r="G358" s="159"/>
      <c r="I358" s="159"/>
      <c r="K358" s="159"/>
      <c r="M358" s="159"/>
      <c r="O358" s="159"/>
      <c r="Q358" s="159"/>
      <c r="S358" s="159"/>
      <c r="U358" s="159"/>
      <c r="W358" s="159"/>
      <c r="Y358" s="159"/>
      <c r="AA358" s="158"/>
      <c r="AB358" s="75" t="str">
        <f t="shared" si="7"/>
        <v>&lt;/center&gt;</v>
      </c>
    </row>
    <row r="359" spans="2:28">
      <c r="B359" s="157"/>
      <c r="C359" s="75" t="s">
        <v>1228</v>
      </c>
      <c r="D359" s="75"/>
      <c r="E359" s="159"/>
      <c r="G359" s="159"/>
      <c r="I359" s="159"/>
      <c r="K359" s="159"/>
      <c r="M359" s="159"/>
      <c r="O359" s="159"/>
      <c r="Q359" s="159"/>
      <c r="S359" s="159"/>
      <c r="U359" s="159"/>
      <c r="W359" s="159"/>
      <c r="Y359" s="159"/>
      <c r="AA359" s="158"/>
      <c r="AB359" s="75" t="str">
        <f t="shared" si="7"/>
        <v>&lt;/div&gt;</v>
      </c>
    </row>
    <row r="360" spans="2:28">
      <c r="B360" s="157"/>
      <c r="D360" s="75"/>
      <c r="E360" s="159"/>
      <c r="G360" s="159"/>
      <c r="I360" s="159"/>
      <c r="K360" s="159"/>
      <c r="M360" s="159"/>
      <c r="O360" s="159"/>
      <c r="Q360" s="159"/>
      <c r="S360" s="159"/>
      <c r="U360" s="159"/>
      <c r="W360" s="159"/>
      <c r="Y360" s="159"/>
      <c r="AA360" s="158"/>
      <c r="AB360" s="75" t="str">
        <f t="shared" si="7"/>
        <v/>
      </c>
    </row>
    <row r="361" spans="2:28">
      <c r="B361" s="157"/>
      <c r="C361" s="75" t="s">
        <v>1237</v>
      </c>
      <c r="D361" s="75"/>
      <c r="E361" s="159"/>
      <c r="G361" s="159"/>
      <c r="I361" s="159"/>
      <c r="K361" s="159"/>
      <c r="M361" s="159"/>
      <c r="O361" s="159"/>
      <c r="Q361" s="159"/>
      <c r="S361" s="159"/>
      <c r="U361" s="159"/>
      <c r="W361" s="159"/>
      <c r="Y361" s="159"/>
      <c r="AA361" s="158"/>
      <c r="AB361" s="75" t="str">
        <f t="shared" si="7"/>
        <v>&lt;div class="list"&gt;</v>
      </c>
    </row>
    <row r="362" spans="2:28">
      <c r="B362" s="157"/>
      <c r="C362" s="75" t="s">
        <v>1238</v>
      </c>
      <c r="D362" s="75"/>
      <c r="E362" s="159" t="s">
        <v>1245</v>
      </c>
      <c r="G362" s="159" t="s">
        <v>1241</v>
      </c>
      <c r="I362" s="159"/>
      <c r="K362" s="159"/>
      <c r="M362" s="159"/>
      <c r="O362" s="159"/>
      <c r="Q362" s="159"/>
      <c r="S362" s="159"/>
      <c r="U362" s="159"/>
      <c r="W362" s="159"/>
      <c r="Y362" s="159"/>
      <c r="AA362" s="158"/>
      <c r="AB362" s="75" t="str">
        <f t="shared" si="7"/>
        <v>&lt;a href="https://www.facebook.com/nippacho" target="_blank"&gt;&lt;img src="images/icon-tw.svg" alt=新羽町のTwitter"&gt;&lt;/figure&gt;</v>
      </c>
    </row>
    <row r="363" spans="2:28">
      <c r="B363" s="157"/>
      <c r="C363" s="75" t="s">
        <v>1511</v>
      </c>
      <c r="D363" s="75" t="s">
        <v>1321</v>
      </c>
      <c r="E363" s="159" t="s">
        <v>1242</v>
      </c>
      <c r="G363" s="159"/>
      <c r="I363" s="159"/>
      <c r="K363" s="159"/>
      <c r="M363" s="159"/>
      <c r="O363" s="159"/>
      <c r="Q363" s="159"/>
      <c r="S363" s="159"/>
      <c r="U363" s="159"/>
      <c r="W363" s="159"/>
      <c r="Y363" s="159"/>
      <c r="AA363" s="158"/>
      <c r="AB363" s="75" t="str">
        <f t="shared" si="7"/>
        <v>&lt;figure&gt;&lt;img src="images/icon-fb.svg" alt="新羽町のFACEBOOK"&gt;&lt;/figure&gt;新羽町のTwitter&lt;/h4&gt;</v>
      </c>
    </row>
    <row r="364" spans="2:28">
      <c r="B364" s="157"/>
      <c r="C364" s="75" t="s">
        <v>1512</v>
      </c>
      <c r="D364" s="75" t="s">
        <v>1322</v>
      </c>
      <c r="E364" s="159" t="s">
        <v>1243</v>
      </c>
      <c r="G364" s="159"/>
      <c r="I364" s="159"/>
      <c r="K364" s="159"/>
      <c r="M364" s="159"/>
      <c r="O364" s="159"/>
      <c r="Q364" s="159"/>
      <c r="S364" s="159"/>
      <c r="U364" s="159"/>
      <c r="W364" s="159"/>
      <c r="Y364" s="159"/>
      <c r="AA364" s="158"/>
      <c r="AB364" s="75" t="str">
        <f t="shared" si="7"/>
        <v>&lt;h4&gt;新羽町のFACEBOOK&lt;/h4&gt;「新羽町（横浜市港北区）」@nippa_cho&lt;/p&gt;</v>
      </c>
    </row>
    <row r="365" spans="2:28">
      <c r="B365" s="157"/>
      <c r="C365" s="75" t="s">
        <v>1513</v>
      </c>
      <c r="D365" s="75"/>
      <c r="E365" s="159"/>
      <c r="G365" s="159"/>
      <c r="I365" s="159"/>
      <c r="K365" s="159"/>
      <c r="M365" s="159"/>
      <c r="O365" s="159"/>
      <c r="Q365" s="159"/>
      <c r="S365" s="159"/>
      <c r="U365" s="159"/>
      <c r="W365" s="159"/>
      <c r="Y365" s="159"/>
      <c r="AA365" s="158"/>
      <c r="AB365" s="75" t="str">
        <f t="shared" si="7"/>
        <v>&lt;p&gt;「横浜市港北区新羽町」nippacho&lt;/p&gt;</v>
      </c>
    </row>
    <row r="366" spans="2:28">
      <c r="B366" s="157"/>
      <c r="C366" s="75" t="s">
        <v>1204</v>
      </c>
      <c r="D366" s="75"/>
      <c r="E366" s="159"/>
      <c r="G366" s="159"/>
      <c r="I366" s="159"/>
      <c r="K366" s="159"/>
      <c r="M366" s="159"/>
      <c r="O366" s="159"/>
      <c r="Q366" s="159"/>
      <c r="S366" s="159"/>
      <c r="U366" s="159"/>
      <c r="W366" s="159"/>
      <c r="Y366" s="159"/>
      <c r="AA366" s="158"/>
      <c r="AB366" s="75" t="str">
        <f t="shared" si="7"/>
        <v>&lt;/a&gt;</v>
      </c>
    </row>
    <row r="367" spans="2:28">
      <c r="B367" s="157"/>
      <c r="C367" s="75" t="s">
        <v>1228</v>
      </c>
      <c r="D367" s="75"/>
      <c r="E367" s="159"/>
      <c r="G367" s="159"/>
      <c r="I367" s="159"/>
      <c r="K367" s="159"/>
      <c r="M367" s="159"/>
      <c r="O367" s="159"/>
      <c r="Q367" s="159"/>
      <c r="S367" s="159"/>
      <c r="U367" s="159"/>
      <c r="W367" s="159"/>
      <c r="Y367" s="159"/>
      <c r="AA367" s="158"/>
      <c r="AB367" s="75" t="str">
        <f t="shared" si="7"/>
        <v>&lt;/div&gt;</v>
      </c>
    </row>
    <row r="368" spans="2:28">
      <c r="B368" s="157"/>
      <c r="D368" s="75"/>
      <c r="E368" s="159"/>
      <c r="G368" s="159"/>
      <c r="I368" s="159"/>
      <c r="K368" s="159"/>
      <c r="M368" s="159"/>
      <c r="O368" s="159"/>
      <c r="Q368" s="159"/>
      <c r="S368" s="159"/>
      <c r="U368" s="159"/>
      <c r="W368" s="159"/>
      <c r="Y368" s="159"/>
      <c r="AA368" s="158"/>
      <c r="AB368" s="75" t="str">
        <f t="shared" si="7"/>
        <v/>
      </c>
    </row>
    <row r="369" spans="2:30">
      <c r="B369" s="157"/>
      <c r="C369" s="75" t="s">
        <v>1237</v>
      </c>
      <c r="D369" s="75"/>
      <c r="E369" s="159" t="s">
        <v>1247</v>
      </c>
      <c r="G369" s="159" t="s">
        <v>1241</v>
      </c>
      <c r="I369" s="159"/>
      <c r="K369" s="159"/>
      <c r="M369" s="159"/>
      <c r="O369" s="159"/>
      <c r="Q369" s="159"/>
      <c r="S369" s="159"/>
      <c r="U369" s="159"/>
      <c r="W369" s="159"/>
      <c r="Y369" s="159"/>
      <c r="AA369" s="158"/>
      <c r="AB369" s="75" t="str">
        <f t="shared" si="7"/>
        <v>&lt;div class="list"&gt;&lt;img src="images/00nippas.jpg" alt="新羽町のブログ"&gt;&lt;/figure&gt;</v>
      </c>
    </row>
    <row r="370" spans="2:30">
      <c r="B370" s="157"/>
      <c r="C370" s="75" t="s">
        <v>1244</v>
      </c>
      <c r="D370" s="75" t="s">
        <v>1323</v>
      </c>
      <c r="E370" s="159" t="s">
        <v>1242</v>
      </c>
      <c r="G370" s="159"/>
      <c r="I370" s="159"/>
      <c r="K370" s="159"/>
      <c r="M370" s="159"/>
      <c r="O370" s="159"/>
      <c r="Q370" s="159"/>
      <c r="S370" s="159"/>
      <c r="U370" s="159"/>
      <c r="W370" s="159"/>
      <c r="Y370" s="159"/>
      <c r="AA370" s="158"/>
      <c r="AB370" s="75" t="str">
        <f t="shared" si="7"/>
        <v>&lt;a href="https://twitter.com/nippa_cho" target="_blank"&gt;「新羽町大好き」ブログ（WEBLOG）&lt;/h4&gt;</v>
      </c>
    </row>
    <row r="371" spans="2:30">
      <c r="B371" s="157"/>
      <c r="C371" s="75" t="s">
        <v>1514</v>
      </c>
      <c r="D371" s="75"/>
      <c r="E371" s="159"/>
      <c r="G371" s="159"/>
      <c r="I371" s="159"/>
      <c r="K371" s="159"/>
      <c r="M371" s="159"/>
      <c r="O371" s="159"/>
      <c r="Q371" s="159"/>
      <c r="S371" s="159"/>
      <c r="U371" s="159"/>
      <c r="W371" s="159"/>
      <c r="Y371" s="159"/>
      <c r="AA371" s="158"/>
      <c r="AB371" s="75" t="str">
        <f t="shared" si="7"/>
        <v>&lt;figure&gt;&lt;img src="images/icon-tw.svg" alt=新羽町のTwitter"&gt;&lt;/figure&gt;</v>
      </c>
    </row>
    <row r="372" spans="2:30">
      <c r="B372" s="157"/>
      <c r="C372" s="75" t="s">
        <v>1515</v>
      </c>
      <c r="D372" s="75"/>
      <c r="E372" s="159"/>
      <c r="G372" s="159"/>
      <c r="I372" s="159"/>
      <c r="K372" s="159"/>
      <c r="M372" s="159"/>
      <c r="O372" s="159"/>
      <c r="Q372" s="159"/>
      <c r="S372" s="159"/>
      <c r="U372" s="159"/>
      <c r="W372" s="159"/>
      <c r="Y372" s="159"/>
      <c r="AA372" s="158"/>
      <c r="AB372" s="75" t="str">
        <f t="shared" si="7"/>
        <v>&lt;h4&gt;新羽町のTwitter&lt;/h4&gt;</v>
      </c>
    </row>
    <row r="373" spans="2:30">
      <c r="B373" s="157"/>
      <c r="C373" s="75" t="s">
        <v>1516</v>
      </c>
      <c r="D373" s="75"/>
      <c r="E373" s="159"/>
      <c r="G373" s="159"/>
      <c r="I373" s="159"/>
      <c r="K373" s="159"/>
      <c r="M373" s="159"/>
      <c r="O373" s="159"/>
      <c r="Q373" s="159"/>
      <c r="S373" s="159"/>
      <c r="U373" s="159"/>
      <c r="W373" s="159"/>
      <c r="Y373" s="159"/>
      <c r="AA373" s="158"/>
      <c r="AB373" s="75" t="str">
        <f t="shared" si="7"/>
        <v>&lt;p&gt;「新羽町（横浜市港北区）」@nippa_cho&lt;/p&gt;</v>
      </c>
    </row>
    <row r="374" spans="2:30">
      <c r="B374" s="157"/>
      <c r="C374" s="75" t="s">
        <v>1204</v>
      </c>
      <c r="D374" s="75"/>
      <c r="E374" s="159"/>
      <c r="G374" s="159"/>
      <c r="I374" s="159"/>
      <c r="K374" s="159"/>
      <c r="M374" s="159"/>
      <c r="O374" s="159"/>
      <c r="Q374" s="159"/>
      <c r="S374" s="159"/>
      <c r="U374" s="159"/>
      <c r="W374" s="159"/>
      <c r="Y374" s="159"/>
      <c r="AA374" s="158"/>
      <c r="AB374" s="75" t="str">
        <f t="shared" si="7"/>
        <v>&lt;/a&gt;</v>
      </c>
    </row>
    <row r="375" spans="2:30">
      <c r="B375" s="157"/>
      <c r="C375" s="75" t="s">
        <v>1228</v>
      </c>
      <c r="D375" s="75"/>
      <c r="E375" s="159"/>
      <c r="G375" s="159"/>
      <c r="I375" s="159"/>
      <c r="K375" s="159"/>
      <c r="M375" s="159"/>
      <c r="O375" s="159"/>
      <c r="Q375" s="159"/>
      <c r="S375" s="159"/>
      <c r="U375" s="159"/>
      <c r="W375" s="159"/>
      <c r="Y375" s="159"/>
      <c r="AA375" s="158"/>
      <c r="AB375" s="75" t="str">
        <f t="shared" si="7"/>
        <v>&lt;/div&gt;</v>
      </c>
    </row>
    <row r="376" spans="2:30">
      <c r="B376" s="157"/>
      <c r="D376" s="75"/>
      <c r="E376" s="159"/>
      <c r="G376" s="159"/>
      <c r="I376" s="159"/>
      <c r="K376" s="159"/>
      <c r="M376" s="159"/>
      <c r="O376" s="159"/>
      <c r="Q376" s="159"/>
      <c r="S376" s="159"/>
      <c r="U376" s="159"/>
      <c r="W376" s="159"/>
      <c r="Y376" s="159"/>
      <c r="AA376" s="158"/>
      <c r="AB376" s="75" t="str">
        <f t="shared" si="7"/>
        <v/>
      </c>
    </row>
    <row r="377" spans="2:30">
      <c r="B377" s="157"/>
      <c r="C377" s="75" t="s">
        <v>1237</v>
      </c>
      <c r="D377" s="75"/>
      <c r="E377" s="159"/>
      <c r="G377" s="159"/>
      <c r="I377" s="159"/>
      <c r="K377" s="159"/>
      <c r="M377" s="159"/>
      <c r="O377" s="159"/>
      <c r="Q377" s="159"/>
      <c r="S377" s="159"/>
      <c r="U377" s="159"/>
      <c r="W377" s="159"/>
      <c r="Y377" s="159"/>
      <c r="AA377" s="158"/>
      <c r="AB377" s="75" t="str">
        <f t="shared" si="7"/>
        <v>&lt;div class="list"&gt;</v>
      </c>
    </row>
    <row r="378" spans="2:30">
      <c r="B378" s="157"/>
      <c r="C378" s="75" t="s">
        <v>1246</v>
      </c>
      <c r="D378" s="75"/>
      <c r="E378" s="159"/>
      <c r="G378" s="159"/>
      <c r="I378" s="159"/>
      <c r="K378" s="159"/>
      <c r="M378" s="159"/>
      <c r="O378" s="159"/>
      <c r="Q378" s="159"/>
      <c r="S378" s="159"/>
      <c r="U378" s="159"/>
      <c r="W378" s="159"/>
      <c r="Y378" s="159"/>
      <c r="AA378" s="158"/>
      <c r="AB378" s="75" t="str">
        <f t="shared" si="7"/>
        <v>&lt;a href="https://nippacho.blog.fc2.com/" target="_blank"&gt;</v>
      </c>
    </row>
    <row r="379" spans="2:30">
      <c r="B379" s="157"/>
      <c r="C379" s="75" t="s">
        <v>1517</v>
      </c>
      <c r="D379" s="75"/>
      <c r="E379" s="159"/>
      <c r="G379" s="159"/>
      <c r="I379" s="159"/>
      <c r="K379" s="159"/>
      <c r="M379" s="159"/>
      <c r="O379" s="159"/>
      <c r="Q379" s="159"/>
      <c r="S379" s="159"/>
      <c r="U379" s="159"/>
      <c r="W379" s="159"/>
      <c r="Y379" s="159"/>
      <c r="AA379" s="158"/>
      <c r="AB379" s="75" t="str">
        <f t="shared" si="7"/>
        <v>&lt;figure&gt;&lt;img src="images/00nippas.jpg" alt="新羽町のブログ"&gt;&lt;/figure&gt;</v>
      </c>
      <c r="AD379" s="75" t="s">
        <v>1519</v>
      </c>
    </row>
    <row r="380" spans="2:30">
      <c r="B380" s="157"/>
      <c r="C380" s="75" t="s">
        <v>1518</v>
      </c>
      <c r="D380" s="75"/>
      <c r="E380" s="159"/>
      <c r="G380" s="159"/>
      <c r="I380" s="159"/>
      <c r="K380" s="159"/>
      <c r="M380" s="159"/>
      <c r="O380" s="159"/>
      <c r="Q380" s="159"/>
      <c r="S380" s="159"/>
      <c r="U380" s="159"/>
      <c r="W380" s="159"/>
      <c r="Y380" s="159"/>
      <c r="AA380" s="158"/>
      <c r="AB380" s="75" t="str">
        <f t="shared" si="7"/>
        <v>&lt;h4&gt;「新羽町大好き」ブログ&lt;/h4&gt;</v>
      </c>
    </row>
    <row r="381" spans="2:30">
      <c r="B381" s="157"/>
      <c r="C381" s="75" t="s">
        <v>1248</v>
      </c>
      <c r="D381" s="75"/>
      <c r="E381" s="159"/>
      <c r="G381" s="159"/>
      <c r="I381" s="159"/>
      <c r="K381" s="159"/>
      <c r="M381" s="159"/>
      <c r="O381" s="159"/>
      <c r="Q381" s="159"/>
      <c r="S381" s="159"/>
      <c r="U381" s="159"/>
      <c r="W381" s="159"/>
      <c r="Y381" s="159"/>
      <c r="AA381" s="158"/>
      <c r="AB381" s="75" t="str">
        <f t="shared" si="7"/>
        <v>&lt;p&gt;</v>
      </c>
    </row>
    <row r="382" spans="2:30">
      <c r="B382" s="157"/>
      <c r="C382" s="75" t="s">
        <v>1204</v>
      </c>
      <c r="D382" s="75"/>
      <c r="E382" s="159"/>
      <c r="G382" s="159"/>
      <c r="I382" s="159"/>
      <c r="K382" s="159"/>
      <c r="M382" s="159"/>
      <c r="O382" s="159"/>
      <c r="Q382" s="159"/>
      <c r="S382" s="159"/>
      <c r="U382" s="159"/>
      <c r="W382" s="159"/>
      <c r="Y382" s="159"/>
      <c r="AA382" s="158"/>
      <c r="AB382" s="75" t="str">
        <f t="shared" si="7"/>
        <v>&lt;/a&gt;</v>
      </c>
    </row>
    <row r="383" spans="2:30">
      <c r="B383" s="157"/>
      <c r="C383" s="75" t="s">
        <v>1228</v>
      </c>
      <c r="D383" s="75"/>
      <c r="E383" s="159"/>
      <c r="G383" s="159"/>
      <c r="I383" s="159"/>
      <c r="K383" s="159"/>
      <c r="M383" s="159"/>
      <c r="O383" s="159"/>
      <c r="Q383" s="159"/>
      <c r="S383" s="159"/>
      <c r="U383" s="159"/>
      <c r="W383" s="159"/>
      <c r="Y383" s="159"/>
      <c r="AA383" s="158"/>
      <c r="AB383" s="75" t="str">
        <f t="shared" si="7"/>
        <v>&lt;/div&gt;</v>
      </c>
    </row>
    <row r="384" spans="2:30">
      <c r="B384" s="157"/>
      <c r="D384" s="75"/>
      <c r="E384" s="159"/>
      <c r="G384" s="159"/>
      <c r="I384" s="159"/>
      <c r="K384" s="159"/>
      <c r="M384" s="159"/>
      <c r="O384" s="159"/>
      <c r="Q384" s="159"/>
      <c r="S384" s="159"/>
      <c r="U384" s="159"/>
      <c r="W384" s="159"/>
      <c r="Y384" s="159"/>
      <c r="AA384" s="158"/>
      <c r="AB384" s="75" t="str">
        <f t="shared" si="7"/>
        <v/>
      </c>
    </row>
    <row r="385" spans="2:30">
      <c r="B385" s="157"/>
      <c r="C385" s="75" t="s">
        <v>1237</v>
      </c>
      <c r="D385" s="75"/>
      <c r="E385" s="159"/>
      <c r="G385" s="159"/>
      <c r="I385" s="159"/>
      <c r="K385" s="159"/>
      <c r="M385" s="159"/>
      <c r="O385" s="159"/>
      <c r="Q385" s="159"/>
      <c r="S385" s="159"/>
      <c r="U385" s="159"/>
      <c r="W385" s="159"/>
      <c r="Y385" s="159"/>
      <c r="AA385" s="158"/>
      <c r="AB385" s="75" t="str">
        <f t="shared" si="7"/>
        <v>&lt;div class="list"&gt;</v>
      </c>
    </row>
    <row r="386" spans="2:30">
      <c r="B386" s="157"/>
      <c r="C386" s="75" t="s">
        <v>1520</v>
      </c>
      <c r="D386" s="75"/>
      <c r="E386" s="159"/>
      <c r="G386" s="159"/>
      <c r="I386" s="159"/>
      <c r="K386" s="159"/>
      <c r="M386" s="159"/>
      <c r="O386" s="159"/>
      <c r="Q386" s="159"/>
      <c r="S386" s="159"/>
      <c r="U386" s="159"/>
      <c r="W386" s="159"/>
      <c r="Y386" s="159"/>
      <c r="AA386" s="158"/>
      <c r="AB386" s="75" t="str">
        <f t="shared" si="7"/>
        <v>&lt;a href="https://nippacho.com/pdf/nippainfo_transmission.pdf" target="_blank"&gt;</v>
      </c>
    </row>
    <row r="387" spans="2:30">
      <c r="B387" s="157"/>
      <c r="C387" s="75" t="s">
        <v>1521</v>
      </c>
      <c r="D387" s="75"/>
      <c r="E387" s="159"/>
      <c r="G387" s="159"/>
      <c r="I387" s="159"/>
      <c r="K387" s="159"/>
      <c r="M387" s="159"/>
      <c r="O387" s="159"/>
      <c r="Q387" s="159"/>
      <c r="S387" s="159"/>
      <c r="U387" s="159"/>
      <c r="W387" s="159"/>
      <c r="Y387" s="159"/>
      <c r="AA387" s="158"/>
      <c r="AB387" s="75" t="str">
        <f t="shared" si="7"/>
        <v>&lt;figure&gt;&lt;img src="images/00nippas.jpg" alt="新羽町の情報発信"&gt;&lt;/figure&gt;</v>
      </c>
      <c r="AD387" s="75" t="s">
        <v>1523</v>
      </c>
    </row>
    <row r="388" spans="2:30">
      <c r="B388" s="157"/>
      <c r="C388" s="75" t="s">
        <v>1522</v>
      </c>
      <c r="D388" s="75"/>
      <c r="E388" s="159"/>
      <c r="G388" s="159"/>
      <c r="I388" s="159"/>
      <c r="K388" s="159"/>
      <c r="M388" s="159"/>
      <c r="O388" s="159"/>
      <c r="Q388" s="159"/>
      <c r="S388" s="159"/>
      <c r="U388" s="159"/>
      <c r="W388" s="159"/>
      <c r="Y388" s="159"/>
      <c r="AA388" s="158"/>
      <c r="AB388" s="75" t="str">
        <f t="shared" si="7"/>
        <v>&lt;h4&gt;新羽町の情報発信について（PDF）&lt;/h4&gt;</v>
      </c>
    </row>
    <row r="389" spans="2:30">
      <c r="B389" s="157"/>
      <c r="C389" s="75" t="s">
        <v>1248</v>
      </c>
      <c r="D389" s="75"/>
      <c r="E389" s="159"/>
      <c r="G389" s="159"/>
      <c r="I389" s="159"/>
      <c r="K389" s="159"/>
      <c r="M389" s="159"/>
      <c r="O389" s="159"/>
      <c r="Q389" s="159"/>
      <c r="S389" s="159"/>
      <c r="U389" s="159"/>
      <c r="W389" s="159"/>
      <c r="Y389" s="159"/>
      <c r="AA389" s="158"/>
      <c r="AB389" s="75" t="str">
        <f t="shared" si="7"/>
        <v>&lt;p&gt;</v>
      </c>
    </row>
    <row r="390" spans="2:30">
      <c r="B390" s="157"/>
      <c r="C390" s="75" t="s">
        <v>1204</v>
      </c>
      <c r="D390" s="75"/>
      <c r="E390" s="159"/>
      <c r="G390" s="159"/>
      <c r="I390" s="159"/>
      <c r="K390" s="159"/>
      <c r="M390" s="159"/>
      <c r="O390" s="159"/>
      <c r="Q390" s="159"/>
      <c r="S390" s="159"/>
      <c r="U390" s="159"/>
      <c r="W390" s="159"/>
      <c r="Y390" s="159"/>
      <c r="AA390" s="158"/>
      <c r="AB390" s="75" t="str">
        <f t="shared" si="7"/>
        <v>&lt;/a&gt;</v>
      </c>
    </row>
    <row r="391" spans="2:30">
      <c r="B391" s="157"/>
      <c r="C391" s="75" t="s">
        <v>1228</v>
      </c>
      <c r="D391" s="75"/>
      <c r="E391" s="159"/>
      <c r="G391" s="159"/>
      <c r="I391" s="159"/>
      <c r="K391" s="159"/>
      <c r="M391" s="159"/>
      <c r="O391" s="159"/>
      <c r="Q391" s="159"/>
      <c r="S391" s="159"/>
      <c r="U391" s="159"/>
      <c r="W391" s="159"/>
      <c r="Y391" s="159"/>
      <c r="AA391" s="158"/>
      <c r="AB391" s="75" t="str">
        <f t="shared" si="7"/>
        <v>&lt;/div&gt;</v>
      </c>
    </row>
    <row r="392" spans="2:30">
      <c r="B392" s="157"/>
      <c r="C392" s="75" t="s">
        <v>1227</v>
      </c>
      <c r="D392" s="75"/>
      <c r="E392" s="159"/>
      <c r="G392" s="159"/>
      <c r="I392" s="159"/>
      <c r="K392" s="159"/>
      <c r="M392" s="159"/>
      <c r="O392" s="159"/>
      <c r="Q392" s="159"/>
      <c r="S392" s="159"/>
      <c r="U392" s="159"/>
      <c r="W392" s="159"/>
      <c r="Y392" s="159"/>
      <c r="AA392" s="158"/>
      <c r="AB392" s="75" t="str">
        <f t="shared" si="7"/>
        <v>&lt;/section&gt;</v>
      </c>
    </row>
    <row r="393" spans="2:30">
      <c r="B393" s="157"/>
      <c r="D393" s="75"/>
      <c r="E393" s="159"/>
      <c r="G393" s="159"/>
      <c r="I393" s="159"/>
      <c r="K393" s="159"/>
      <c r="M393" s="159"/>
      <c r="O393" s="159"/>
      <c r="Q393" s="159"/>
      <c r="S393" s="159"/>
      <c r="U393" s="159"/>
      <c r="W393" s="159"/>
      <c r="Y393" s="159"/>
      <c r="AA393" s="158"/>
      <c r="AB393" s="75" t="str">
        <f t="shared" si="7"/>
        <v/>
      </c>
    </row>
    <row r="394" spans="2:30">
      <c r="B394" s="157"/>
      <c r="D394" s="75"/>
      <c r="E394" s="159"/>
      <c r="G394" s="159"/>
      <c r="I394" s="159"/>
      <c r="K394" s="159"/>
      <c r="M394" s="159"/>
      <c r="O394" s="159"/>
      <c r="Q394" s="159"/>
      <c r="S394" s="159"/>
      <c r="U394" s="159"/>
      <c r="W394" s="159"/>
      <c r="Y394" s="159"/>
      <c r="AA394" s="158"/>
      <c r="AB394" s="75" t="str">
        <f t="shared" si="7"/>
        <v/>
      </c>
    </row>
    <row r="395" spans="2:30">
      <c r="B395" s="157"/>
      <c r="C395" s="75" t="s">
        <v>1494</v>
      </c>
      <c r="D395" s="75"/>
      <c r="E395" s="159"/>
      <c r="G395" s="159"/>
      <c r="I395" s="159"/>
      <c r="K395" s="159"/>
      <c r="M395" s="159"/>
      <c r="O395" s="159"/>
      <c r="Q395" s="159"/>
      <c r="S395" s="159"/>
      <c r="U395" s="159"/>
      <c r="W395" s="159"/>
      <c r="Y395" s="159"/>
      <c r="AA395" s="158"/>
      <c r="AB395" s="75" t="str">
        <f t="shared" ref="AB395:AB442" si="8">C395&amp;D395&amp;E395&amp;F395&amp;G395&amp;H395&amp;I395&amp;J395&amp;K395&amp;L395&amp;M395&amp;N395&amp;O395&amp;P395&amp;Q395&amp;R395&amp;S395&amp;T395&amp;U395&amp;V395&amp;W395&amp;X395&amp;Y395&amp;Z395</f>
        <v>&lt;!------------------------------------------------------------&gt;</v>
      </c>
    </row>
    <row r="396" spans="2:30">
      <c r="B396" s="157"/>
      <c r="C396" s="75" t="s">
        <v>1249</v>
      </c>
      <c r="D396" s="75"/>
      <c r="E396" s="159"/>
      <c r="G396" s="159"/>
      <c r="I396" s="159"/>
      <c r="K396" s="159"/>
      <c r="M396" s="159"/>
      <c r="O396" s="159"/>
      <c r="Q396" s="159"/>
      <c r="S396" s="159"/>
      <c r="U396" s="159"/>
      <c r="W396" s="159"/>
      <c r="Y396" s="159"/>
      <c r="AA396" s="158"/>
      <c r="AB396" s="75" t="str">
        <f t="shared" si="8"/>
        <v>&lt;section class="mb15"&gt;</v>
      </c>
    </row>
    <row r="397" spans="2:30">
      <c r="B397" s="157"/>
      <c r="C397" s="75" t="s">
        <v>1530</v>
      </c>
      <c r="D397" s="75"/>
      <c r="E397" s="159"/>
      <c r="G397" s="159"/>
      <c r="I397" s="159"/>
      <c r="K397" s="159"/>
      <c r="M397" s="159"/>
      <c r="O397" s="159"/>
      <c r="Q397" s="159"/>
      <c r="S397" s="159"/>
      <c r="U397" s="159"/>
      <c r="W397" s="159"/>
      <c r="Y397" s="159"/>
      <c r="AA397" s="158"/>
      <c r="AB397" s="75" t="str">
        <f t="shared" si="8"/>
        <v>&lt;center&gt;</v>
      </c>
    </row>
    <row r="398" spans="2:30">
      <c r="B398" s="157"/>
      <c r="C398" s="75" t="s">
        <v>1235</v>
      </c>
      <c r="D398" s="75" t="s">
        <v>1324</v>
      </c>
      <c r="E398" s="159" t="s">
        <v>1222</v>
      </c>
      <c r="G398" s="159"/>
      <c r="I398" s="159"/>
      <c r="K398" s="159"/>
      <c r="M398" s="159"/>
      <c r="O398" s="159"/>
      <c r="Q398" s="159"/>
      <c r="S398" s="159"/>
      <c r="U398" s="159"/>
      <c r="W398" s="159"/>
      <c r="Y398" s="159"/>
      <c r="AA398" s="158"/>
      <c r="AB398" s="75" t="str">
        <f t="shared" si="8"/>
        <v>&lt;h2&gt;イベントポスターギャラリー&lt;/h2&gt;</v>
      </c>
    </row>
    <row r="399" spans="2:30">
      <c r="B399" s="157"/>
      <c r="C399" s="75" t="s">
        <v>1533</v>
      </c>
      <c r="D399" s="75"/>
      <c r="E399" s="159"/>
      <c r="G399" s="159"/>
      <c r="I399" s="159"/>
      <c r="K399" s="159"/>
      <c r="M399" s="159"/>
      <c r="O399" s="159"/>
      <c r="Q399" s="159"/>
      <c r="S399" s="159"/>
      <c r="U399" s="159"/>
      <c r="W399" s="159"/>
      <c r="Y399" s="159"/>
      <c r="AA399" s="158"/>
      <c r="AB399" s="75" t="str">
        <f t="shared" si="8"/>
        <v>&lt;/center&gt;</v>
      </c>
    </row>
    <row r="400" spans="2:30">
      <c r="B400" s="157"/>
      <c r="D400" s="75"/>
      <c r="E400" s="159"/>
      <c r="G400" s="159"/>
      <c r="I400" s="159"/>
      <c r="K400" s="159"/>
      <c r="M400" s="159"/>
      <c r="O400" s="159"/>
      <c r="Q400" s="159"/>
      <c r="S400" s="159"/>
      <c r="U400" s="159"/>
      <c r="W400" s="159"/>
      <c r="Y400" s="159"/>
      <c r="AA400" s="158"/>
      <c r="AB400" s="75" t="str">
        <f t="shared" si="8"/>
        <v/>
      </c>
    </row>
    <row r="401" spans="2:28">
      <c r="B401" s="157"/>
      <c r="C401" s="75" t="s">
        <v>1237</v>
      </c>
      <c r="D401" s="75"/>
      <c r="E401" s="159"/>
      <c r="G401" s="159"/>
      <c r="I401" s="159"/>
      <c r="K401" s="159"/>
      <c r="M401" s="159"/>
      <c r="O401" s="159"/>
      <c r="Q401" s="159"/>
      <c r="S401" s="159"/>
      <c r="U401" s="159"/>
      <c r="W401" s="159"/>
      <c r="Y401" s="159"/>
      <c r="AA401" s="158"/>
      <c r="AB401" s="75" t="str">
        <f t="shared" si="8"/>
        <v>&lt;div class="list"&gt;</v>
      </c>
    </row>
    <row r="402" spans="2:28">
      <c r="B402" s="157"/>
      <c r="C402" s="75" t="s">
        <v>1250</v>
      </c>
      <c r="D402" s="75"/>
      <c r="E402" s="159"/>
      <c r="G402" s="159"/>
      <c r="I402" s="159"/>
      <c r="K402" s="159"/>
      <c r="M402" s="159"/>
      <c r="O402" s="159"/>
      <c r="Q402" s="159"/>
      <c r="S402" s="159"/>
      <c r="U402" s="159"/>
      <c r="W402" s="159"/>
      <c r="Y402" s="159"/>
      <c r="AA402" s="158"/>
      <c r="AB402" s="75" t="str">
        <f t="shared" si="8"/>
        <v>&lt;a href="poster1.html"&gt;</v>
      </c>
    </row>
    <row r="403" spans="2:28">
      <c r="B403" s="157"/>
      <c r="C403" s="75" t="s">
        <v>1239</v>
      </c>
      <c r="D403" s="75"/>
      <c r="E403" s="159" t="s">
        <v>1251</v>
      </c>
      <c r="G403" s="159" t="s">
        <v>1241</v>
      </c>
      <c r="I403" s="159"/>
      <c r="K403" s="159"/>
      <c r="M403" s="159"/>
      <c r="O403" s="159"/>
      <c r="Q403" s="159"/>
      <c r="S403" s="159"/>
      <c r="U403" s="159"/>
      <c r="W403" s="159"/>
      <c r="Y403" s="159"/>
      <c r="AA403" s="158"/>
      <c r="AB403" s="75" t="str">
        <f t="shared" si="8"/>
        <v>&lt;figure&gt;&lt;img src="jpg/200/k2022.jpg" alt="健民祭ポスター"&gt;&lt;/figure&gt;</v>
      </c>
    </row>
    <row r="404" spans="2:28">
      <c r="B404" s="157"/>
      <c r="C404" s="75" t="s">
        <v>1318</v>
      </c>
      <c r="D404" s="75" t="s">
        <v>1325</v>
      </c>
      <c r="E404" s="159" t="s">
        <v>1242</v>
      </c>
      <c r="G404" s="159"/>
      <c r="I404" s="159"/>
      <c r="K404" s="159"/>
      <c r="M404" s="159"/>
      <c r="O404" s="159"/>
      <c r="Q404" s="159"/>
      <c r="S404" s="159"/>
      <c r="U404" s="159"/>
      <c r="W404" s="159"/>
      <c r="Y404" s="159"/>
      <c r="AA404" s="158"/>
      <c r="AB404" s="75" t="str">
        <f t="shared" si="8"/>
        <v>&lt;h4&gt;新羽地区健民祭ポスターギャラリー&lt;/h4&gt;</v>
      </c>
    </row>
    <row r="405" spans="2:28">
      <c r="B405" s="157"/>
      <c r="C405" s="75" t="s">
        <v>1248</v>
      </c>
      <c r="D405" s="75" t="s">
        <v>1326</v>
      </c>
      <c r="E405" s="159" t="s">
        <v>1243</v>
      </c>
      <c r="G405" s="159"/>
      <c r="I405" s="159"/>
      <c r="K405" s="159"/>
      <c r="M405" s="159"/>
      <c r="O405" s="159"/>
      <c r="Q405" s="159"/>
      <c r="S405" s="159"/>
      <c r="U405" s="159"/>
      <c r="W405" s="159"/>
      <c r="Y405" s="159"/>
      <c r="AA405" s="158"/>
      <c r="AB405" s="75" t="str">
        <f t="shared" si="8"/>
        <v>&lt;p&gt;新羽地区健民祭ポスターギャラリー2009年度から&lt;/p&gt;</v>
      </c>
    </row>
    <row r="406" spans="2:28">
      <c r="B406" s="157"/>
      <c r="C406" s="75" t="s">
        <v>1204</v>
      </c>
      <c r="D406" s="75"/>
      <c r="E406" s="159"/>
      <c r="G406" s="159"/>
      <c r="I406" s="159"/>
      <c r="K406" s="159"/>
      <c r="M406" s="159"/>
      <c r="O406" s="159"/>
      <c r="Q406" s="159"/>
      <c r="S406" s="159"/>
      <c r="U406" s="159"/>
      <c r="W406" s="159"/>
      <c r="Y406" s="159"/>
      <c r="AA406" s="158"/>
      <c r="AB406" s="75" t="str">
        <f t="shared" si="8"/>
        <v>&lt;/a&gt;</v>
      </c>
    </row>
    <row r="407" spans="2:28">
      <c r="B407" s="157"/>
      <c r="C407" s="75" t="s">
        <v>1228</v>
      </c>
      <c r="D407" s="75"/>
      <c r="E407" s="159"/>
      <c r="G407" s="159"/>
      <c r="I407" s="159"/>
      <c r="K407" s="159"/>
      <c r="M407" s="159"/>
      <c r="O407" s="159"/>
      <c r="Q407" s="159"/>
      <c r="S407" s="159"/>
      <c r="U407" s="159"/>
      <c r="W407" s="159"/>
      <c r="Y407" s="159"/>
      <c r="AA407" s="158"/>
      <c r="AB407" s="75" t="str">
        <f t="shared" si="8"/>
        <v>&lt;/div&gt;</v>
      </c>
    </row>
    <row r="408" spans="2:28">
      <c r="B408" s="157"/>
      <c r="D408" s="75"/>
      <c r="E408" s="159"/>
      <c r="G408" s="159"/>
      <c r="I408" s="159"/>
      <c r="K408" s="159"/>
      <c r="M408" s="159"/>
      <c r="O408" s="159"/>
      <c r="Q408" s="159"/>
      <c r="S408" s="159"/>
      <c r="U408" s="159"/>
      <c r="W408" s="159"/>
      <c r="Y408" s="159"/>
      <c r="AA408" s="158"/>
      <c r="AB408" s="75" t="str">
        <f t="shared" si="8"/>
        <v/>
      </c>
    </row>
    <row r="409" spans="2:28">
      <c r="B409" s="157"/>
      <c r="C409" s="75" t="s">
        <v>1237</v>
      </c>
      <c r="D409" s="75"/>
      <c r="E409" s="159"/>
      <c r="G409" s="159"/>
      <c r="I409" s="159"/>
      <c r="K409" s="159"/>
      <c r="M409" s="159"/>
      <c r="O409" s="159"/>
      <c r="Q409" s="159"/>
      <c r="S409" s="159"/>
      <c r="U409" s="159"/>
      <c r="W409" s="159"/>
      <c r="Y409" s="159"/>
      <c r="AA409" s="158"/>
      <c r="AB409" s="75" t="str">
        <f t="shared" si="8"/>
        <v>&lt;div class="list"&gt;</v>
      </c>
    </row>
    <row r="410" spans="2:28">
      <c r="B410" s="157"/>
      <c r="C410" s="75" t="s">
        <v>1252</v>
      </c>
      <c r="D410" s="75"/>
      <c r="E410" s="159"/>
      <c r="G410" s="159"/>
      <c r="I410" s="159"/>
      <c r="K410" s="159"/>
      <c r="M410" s="159"/>
      <c r="O410" s="159"/>
      <c r="Q410" s="159"/>
      <c r="S410" s="159"/>
      <c r="U410" s="159"/>
      <c r="W410" s="159"/>
      <c r="Y410" s="159"/>
      <c r="AA410" s="158"/>
      <c r="AB410" s="75" t="str">
        <f t="shared" si="8"/>
        <v>&lt;a href="poster2.html"&gt;</v>
      </c>
    </row>
    <row r="411" spans="2:28">
      <c r="B411" s="157"/>
      <c r="C411" s="75" t="s">
        <v>1239</v>
      </c>
      <c r="D411" s="75"/>
      <c r="E411" s="159" t="s">
        <v>1253</v>
      </c>
      <c r="G411" s="159" t="s">
        <v>1241</v>
      </c>
      <c r="I411" s="159"/>
      <c r="K411" s="159"/>
      <c r="M411" s="159"/>
      <c r="O411" s="159"/>
      <c r="Q411" s="159"/>
      <c r="S411" s="159"/>
      <c r="U411" s="159"/>
      <c r="W411" s="159"/>
      <c r="Y411" s="159"/>
      <c r="AA411" s="158"/>
      <c r="AB411" s="75" t="str">
        <f t="shared" si="8"/>
        <v>&lt;figure&gt;&lt;img src="jpg/200/s2019.jpg" alt="フェスティバルポスター"&gt;&lt;/figure&gt;</v>
      </c>
    </row>
    <row r="412" spans="2:28">
      <c r="B412" s="157"/>
      <c r="C412" s="75" t="s">
        <v>1318</v>
      </c>
      <c r="D412" s="75" t="s">
        <v>1327</v>
      </c>
      <c r="E412" s="159" t="s">
        <v>1242</v>
      </c>
      <c r="G412" s="159"/>
      <c r="I412" s="159"/>
      <c r="K412" s="159"/>
      <c r="M412" s="159"/>
      <c r="O412" s="159"/>
      <c r="Q412" s="159"/>
      <c r="S412" s="159"/>
      <c r="U412" s="159"/>
      <c r="W412" s="159"/>
      <c r="Y412" s="159"/>
      <c r="AA412" s="158"/>
      <c r="AB412" s="75" t="str">
        <f t="shared" si="8"/>
        <v>&lt;h4&gt;新羽サマーフェスティバルポスターギャラリー&lt;/h4&gt;</v>
      </c>
    </row>
    <row r="413" spans="2:28">
      <c r="B413" s="157"/>
      <c r="C413" s="75" t="s">
        <v>1248</v>
      </c>
      <c r="D413" s="75" t="s">
        <v>1328</v>
      </c>
      <c r="E413" s="159" t="s">
        <v>1243</v>
      </c>
      <c r="G413" s="159"/>
      <c r="I413" s="159"/>
      <c r="K413" s="159"/>
      <c r="M413" s="159"/>
      <c r="O413" s="159"/>
      <c r="Q413" s="159"/>
      <c r="S413" s="159"/>
      <c r="U413" s="159"/>
      <c r="W413" s="159"/>
      <c r="Y413" s="159"/>
      <c r="AA413" s="158"/>
      <c r="AB413" s="75" t="str">
        <f t="shared" si="8"/>
        <v>&lt;p&gt;新羽サマーフェスティバルポスターギャラリー2009年度から&lt;/p&gt;</v>
      </c>
    </row>
    <row r="414" spans="2:28">
      <c r="B414" s="157"/>
      <c r="C414" s="75" t="s">
        <v>1204</v>
      </c>
      <c r="D414" s="75"/>
      <c r="E414" s="159"/>
      <c r="G414" s="159"/>
      <c r="I414" s="159"/>
      <c r="K414" s="159"/>
      <c r="M414" s="159"/>
      <c r="O414" s="159"/>
      <c r="Q414" s="159"/>
      <c r="S414" s="159"/>
      <c r="U414" s="159"/>
      <c r="W414" s="159"/>
      <c r="Y414" s="159"/>
      <c r="AA414" s="158"/>
      <c r="AB414" s="75" t="str">
        <f t="shared" si="8"/>
        <v>&lt;/a&gt;</v>
      </c>
    </row>
    <row r="415" spans="2:28">
      <c r="B415" s="157"/>
      <c r="C415" s="75" t="s">
        <v>1228</v>
      </c>
      <c r="D415" s="75"/>
      <c r="E415" s="159"/>
      <c r="G415" s="159"/>
      <c r="I415" s="159"/>
      <c r="K415" s="159"/>
      <c r="M415" s="159"/>
      <c r="O415" s="159"/>
      <c r="Q415" s="159"/>
      <c r="S415" s="159"/>
      <c r="U415" s="159"/>
      <c r="W415" s="159"/>
      <c r="Y415" s="159"/>
      <c r="AA415" s="158"/>
      <c r="AB415" s="75" t="str">
        <f t="shared" si="8"/>
        <v>&lt;/div&gt;</v>
      </c>
    </row>
    <row r="416" spans="2:28">
      <c r="B416" s="157"/>
      <c r="D416" s="75"/>
      <c r="E416" s="159"/>
      <c r="G416" s="159"/>
      <c r="I416" s="159"/>
      <c r="K416" s="159"/>
      <c r="M416" s="159"/>
      <c r="O416" s="159"/>
      <c r="Q416" s="159"/>
      <c r="S416" s="159"/>
      <c r="U416" s="159"/>
      <c r="W416" s="159"/>
      <c r="Y416" s="159"/>
      <c r="AA416" s="158"/>
      <c r="AB416" s="75" t="str">
        <f t="shared" si="8"/>
        <v/>
      </c>
    </row>
    <row r="417" spans="2:28">
      <c r="B417" s="157"/>
      <c r="C417" s="75" t="s">
        <v>1237</v>
      </c>
      <c r="D417" s="75"/>
      <c r="E417" s="159"/>
      <c r="G417" s="159"/>
      <c r="I417" s="159"/>
      <c r="K417" s="159"/>
      <c r="M417" s="159"/>
      <c r="O417" s="159"/>
      <c r="Q417" s="159"/>
      <c r="S417" s="159"/>
      <c r="U417" s="159"/>
      <c r="W417" s="159"/>
      <c r="Y417" s="159"/>
      <c r="AA417" s="158"/>
      <c r="AB417" s="75" t="str">
        <f t="shared" si="8"/>
        <v>&lt;div class="list"&gt;</v>
      </c>
    </row>
    <row r="418" spans="2:28">
      <c r="B418" s="157"/>
      <c r="C418" s="75" t="s">
        <v>1254</v>
      </c>
      <c r="D418" s="75"/>
      <c r="E418" s="159"/>
      <c r="G418" s="159"/>
      <c r="I418" s="159"/>
      <c r="K418" s="159"/>
      <c r="M418" s="159"/>
      <c r="O418" s="159"/>
      <c r="Q418" s="159"/>
      <c r="S418" s="159"/>
      <c r="U418" s="159"/>
      <c r="W418" s="159"/>
      <c r="Y418" s="159"/>
      <c r="AA418" s="158"/>
      <c r="AB418" s="75" t="str">
        <f t="shared" si="8"/>
        <v>&lt;a href="poster3.html"&gt;</v>
      </c>
    </row>
    <row r="419" spans="2:28">
      <c r="B419" s="157"/>
      <c r="C419" s="75" t="s">
        <v>1239</v>
      </c>
      <c r="D419" s="75"/>
      <c r="E419" s="159" t="s">
        <v>1255</v>
      </c>
      <c r="G419" s="159" t="s">
        <v>1241</v>
      </c>
      <c r="I419" s="159"/>
      <c r="K419" s="159"/>
      <c r="M419" s="159"/>
      <c r="O419" s="159"/>
      <c r="Q419" s="159"/>
      <c r="S419" s="159"/>
      <c r="U419" s="159"/>
      <c r="W419" s="159"/>
      <c r="Y419" s="159"/>
      <c r="AA419" s="158"/>
      <c r="AB419" s="75" t="str">
        <f t="shared" si="8"/>
        <v>&lt;figure&gt;&lt;img src="jpg/200/m20221.jpg" alt="新羽神輿渡御ポスター"&gt;&lt;/figure&gt;</v>
      </c>
    </row>
    <row r="420" spans="2:28">
      <c r="B420" s="157"/>
      <c r="C420" s="75" t="s">
        <v>1318</v>
      </c>
      <c r="D420" s="75" t="s">
        <v>1329</v>
      </c>
      <c r="E420" s="159" t="s">
        <v>1242</v>
      </c>
      <c r="G420" s="159"/>
      <c r="I420" s="159"/>
      <c r="K420" s="159"/>
      <c r="M420" s="159"/>
      <c r="O420" s="159"/>
      <c r="Q420" s="159"/>
      <c r="S420" s="159"/>
      <c r="U420" s="159"/>
      <c r="W420" s="159"/>
      <c r="Y420" s="159"/>
      <c r="AA420" s="158"/>
      <c r="AB420" s="75" t="str">
        <f t="shared" si="8"/>
        <v>&lt;h4&gt;新羽神輿渡御ポスターギャラリー&lt;/h4&gt;</v>
      </c>
    </row>
    <row r="421" spans="2:28">
      <c r="B421" s="157"/>
      <c r="C421" s="75" t="s">
        <v>1248</v>
      </c>
      <c r="D421" s="75" t="s">
        <v>1330</v>
      </c>
      <c r="E421" s="159" t="s">
        <v>1243</v>
      </c>
      <c r="G421" s="159"/>
      <c r="I421" s="159"/>
      <c r="K421" s="159"/>
      <c r="M421" s="159"/>
      <c r="O421" s="159"/>
      <c r="Q421" s="159"/>
      <c r="S421" s="159"/>
      <c r="U421" s="159"/>
      <c r="W421" s="159"/>
      <c r="Y421" s="159"/>
      <c r="AA421" s="158"/>
      <c r="AB421" s="75" t="str">
        <f t="shared" si="8"/>
        <v>&lt;p&gt;新羽神輿渡御ポスターギャラリー2009年度から&lt;/p&gt;</v>
      </c>
    </row>
    <row r="422" spans="2:28">
      <c r="B422" s="157"/>
      <c r="C422" s="75" t="s">
        <v>1204</v>
      </c>
      <c r="D422" s="75"/>
      <c r="E422" s="159"/>
      <c r="G422" s="159"/>
      <c r="I422" s="159"/>
      <c r="K422" s="159"/>
      <c r="M422" s="159"/>
      <c r="O422" s="159"/>
      <c r="Q422" s="159"/>
      <c r="S422" s="159"/>
      <c r="U422" s="159"/>
      <c r="W422" s="159"/>
      <c r="Y422" s="159"/>
      <c r="AA422" s="158"/>
      <c r="AB422" s="75" t="str">
        <f t="shared" si="8"/>
        <v>&lt;/a&gt;</v>
      </c>
    </row>
    <row r="423" spans="2:28">
      <c r="B423" s="157"/>
      <c r="C423" s="75" t="s">
        <v>1228</v>
      </c>
      <c r="D423" s="75"/>
      <c r="E423" s="159"/>
      <c r="G423" s="159"/>
      <c r="I423" s="159"/>
      <c r="K423" s="159"/>
      <c r="M423" s="159"/>
      <c r="O423" s="159"/>
      <c r="Q423" s="159"/>
      <c r="S423" s="159"/>
      <c r="U423" s="159"/>
      <c r="W423" s="159"/>
      <c r="Y423" s="159"/>
      <c r="AA423" s="158"/>
      <c r="AB423" s="75" t="str">
        <f t="shared" si="8"/>
        <v>&lt;/div&gt;</v>
      </c>
    </row>
    <row r="424" spans="2:28">
      <c r="B424" s="157"/>
      <c r="C424" s="75" t="s">
        <v>1227</v>
      </c>
      <c r="D424" s="75"/>
      <c r="E424" s="159"/>
      <c r="G424" s="159"/>
      <c r="I424" s="159"/>
      <c r="K424" s="159"/>
      <c r="M424" s="159"/>
      <c r="O424" s="159"/>
      <c r="Q424" s="159"/>
      <c r="S424" s="159"/>
      <c r="U424" s="159"/>
      <c r="W424" s="159"/>
      <c r="Y424" s="159"/>
      <c r="AA424" s="158"/>
      <c r="AB424" s="75" t="str">
        <f t="shared" si="8"/>
        <v>&lt;/section&gt;</v>
      </c>
    </row>
    <row r="425" spans="2:28">
      <c r="B425" s="157"/>
      <c r="D425" s="75"/>
      <c r="E425" s="159"/>
      <c r="G425" s="159"/>
      <c r="I425" s="159"/>
      <c r="K425" s="159"/>
      <c r="M425" s="159"/>
      <c r="O425" s="159"/>
      <c r="Q425" s="159"/>
      <c r="S425" s="159"/>
      <c r="U425" s="159"/>
      <c r="W425" s="159"/>
      <c r="Y425" s="159"/>
      <c r="AA425" s="158"/>
      <c r="AB425" s="75" t="str">
        <f t="shared" si="8"/>
        <v/>
      </c>
    </row>
    <row r="426" spans="2:28">
      <c r="B426" s="157"/>
      <c r="C426" s="75" t="s">
        <v>1236</v>
      </c>
      <c r="D426" s="75"/>
      <c r="E426" s="159"/>
      <c r="G426" s="159"/>
      <c r="I426" s="159"/>
      <c r="K426" s="159"/>
      <c r="M426" s="159"/>
      <c r="O426" s="159"/>
      <c r="Q426" s="159"/>
      <c r="S426" s="159"/>
      <c r="U426" s="159"/>
      <c r="W426" s="159"/>
      <c r="Y426" s="159"/>
      <c r="AA426" s="158"/>
      <c r="AB426" s="75" t="str">
        <f t="shared" si="8"/>
        <v>&lt;section class="box"&gt;</v>
      </c>
    </row>
    <row r="427" spans="2:28">
      <c r="B427" s="157"/>
      <c r="C427" s="75" t="s">
        <v>1235</v>
      </c>
      <c r="D427" s="75" t="s">
        <v>1331</v>
      </c>
      <c r="E427" s="159" t="s">
        <v>1222</v>
      </c>
      <c r="G427" s="159"/>
      <c r="I427" s="159"/>
      <c r="K427" s="159"/>
      <c r="M427" s="159"/>
      <c r="O427" s="159"/>
      <c r="Q427" s="159"/>
      <c r="S427" s="159"/>
      <c r="U427" s="159"/>
      <c r="W427" s="159"/>
      <c r="Y427" s="159"/>
      <c r="AA427" s="158"/>
      <c r="AB427" s="75" t="str">
        <f t="shared" si="8"/>
        <v>&lt;h2&gt;新羽町連合町内会&lt;/h2&gt;</v>
      </c>
    </row>
    <row r="428" spans="2:28">
      <c r="B428" s="157"/>
      <c r="C428" s="75" t="s">
        <v>1256</v>
      </c>
      <c r="D428" s="75"/>
      <c r="E428" s="159" t="s">
        <v>1332</v>
      </c>
      <c r="F428" s="75" t="s">
        <v>1333</v>
      </c>
      <c r="G428" s="159" t="s">
        <v>1257</v>
      </c>
      <c r="I428" s="159" t="s">
        <v>1224</v>
      </c>
      <c r="K428" s="159"/>
      <c r="M428" s="159"/>
      <c r="O428" s="159"/>
      <c r="Q428" s="159"/>
      <c r="S428" s="159"/>
      <c r="U428" s="159"/>
      <c r="W428" s="159"/>
      <c r="Y428" s="159"/>
      <c r="AA428" s="158"/>
      <c r="AB428" s="75" t="str">
        <f t="shared" si="8"/>
        <v>&lt;p class="c"&gt;&lt;strong&gt;事務局&lt;/strong&gt;&lt;br&gt;</v>
      </c>
    </row>
    <row r="429" spans="2:28">
      <c r="B429" s="157"/>
      <c r="C429" s="75" t="s">
        <v>1334</v>
      </c>
      <c r="D429" s="75" t="s">
        <v>1335</v>
      </c>
      <c r="E429" s="159" t="s">
        <v>1224</v>
      </c>
      <c r="G429" s="159"/>
      <c r="I429" s="159"/>
      <c r="K429" s="159"/>
      <c r="M429" s="159"/>
      <c r="O429" s="159"/>
      <c r="Q429" s="159"/>
      <c r="S429" s="159"/>
      <c r="U429" s="159"/>
      <c r="W429" s="159"/>
      <c r="Y429" s="159"/>
      <c r="AA429" s="158"/>
      <c r="AB429" s="75" t="str">
        <f t="shared" si="8"/>
        <v>&lt;span class="mini1"&gt;横浜市港北区新羽町&lt;br&gt;</v>
      </c>
    </row>
    <row r="430" spans="2:28">
      <c r="B430" s="157"/>
      <c r="C430" s="75" t="s">
        <v>1417</v>
      </c>
      <c r="D430" s="75" t="s">
        <v>1289</v>
      </c>
      <c r="E430" s="159" t="s">
        <v>1204</v>
      </c>
      <c r="G430" s="159" t="s">
        <v>1224</v>
      </c>
      <c r="I430" s="159"/>
      <c r="K430" s="159"/>
      <c r="M430" s="159"/>
      <c r="O430" s="159"/>
      <c r="Q430" s="159"/>
      <c r="S430" s="159"/>
      <c r="U430" s="159"/>
      <c r="W430" s="159"/>
      <c r="Y430" s="159"/>
      <c r="AA430" s="158"/>
      <c r="AB430" s="75" t="str">
        <f t="shared" si="8"/>
        <v>e-mail:&lt;a href="mailto:nippacho@gmail.com"&gt;&lt;/a&gt;&lt;br&gt;</v>
      </c>
    </row>
    <row r="431" spans="2:28">
      <c r="B431" s="157"/>
      <c r="C431" s="75" t="s">
        <v>1212</v>
      </c>
      <c r="D431" s="75"/>
      <c r="E431" s="159" t="s">
        <v>1243</v>
      </c>
      <c r="G431" s="159"/>
      <c r="I431" s="159"/>
      <c r="K431" s="159"/>
      <c r="M431" s="159"/>
      <c r="O431" s="159"/>
      <c r="Q431" s="159"/>
      <c r="S431" s="159"/>
      <c r="U431" s="159"/>
      <c r="W431" s="159"/>
      <c r="Y431" s="159"/>
      <c r="AA431" s="158"/>
      <c r="AB431" s="75" t="str">
        <f t="shared" si="8"/>
        <v>&lt;/span&gt;&lt;/p&gt;</v>
      </c>
    </row>
    <row r="432" spans="2:28">
      <c r="B432" s="157"/>
      <c r="C432" s="75" t="s">
        <v>1227</v>
      </c>
      <c r="D432" s="75"/>
      <c r="E432" s="159"/>
      <c r="G432" s="159"/>
      <c r="I432" s="159"/>
      <c r="K432" s="159"/>
      <c r="M432" s="159"/>
      <c r="O432" s="159"/>
      <c r="Q432" s="159"/>
      <c r="S432" s="159"/>
      <c r="U432" s="159"/>
      <c r="W432" s="159"/>
      <c r="Y432" s="159"/>
      <c r="AA432" s="158"/>
      <c r="AB432" s="75" t="str">
        <f t="shared" si="8"/>
        <v>&lt;/section&gt;</v>
      </c>
    </row>
    <row r="433" spans="2:28">
      <c r="B433" s="157"/>
      <c r="C433" s="75" t="s">
        <v>1228</v>
      </c>
      <c r="D433" s="75"/>
      <c r="E433" s="159"/>
      <c r="G433" s="159"/>
      <c r="I433" s="159"/>
      <c r="K433" s="159"/>
      <c r="M433" s="159"/>
      <c r="O433" s="159"/>
      <c r="Q433" s="159"/>
      <c r="S433" s="159"/>
      <c r="U433" s="159"/>
      <c r="W433" s="159"/>
      <c r="Y433" s="159"/>
      <c r="AA433" s="158"/>
      <c r="AB433" s="75" t="str">
        <f t="shared" si="8"/>
        <v>&lt;/div&gt;</v>
      </c>
    </row>
    <row r="434" spans="2:28">
      <c r="B434" s="157"/>
      <c r="C434" s="75" t="s">
        <v>1524</v>
      </c>
      <c r="D434" s="75"/>
      <c r="E434" s="159"/>
      <c r="G434" s="159"/>
      <c r="I434" s="159"/>
      <c r="K434" s="159"/>
      <c r="M434" s="159"/>
      <c r="O434" s="159"/>
      <c r="Q434" s="159"/>
      <c r="S434" s="159"/>
      <c r="U434" s="159"/>
      <c r="W434" s="159"/>
      <c r="Y434" s="159"/>
      <c r="AA434" s="158"/>
      <c r="AB434" s="75" t="str">
        <f t="shared" si="8"/>
        <v>&lt;!--/sub サブメニューここまでコピー--&gt;</v>
      </c>
    </row>
    <row r="435" spans="2:28">
      <c r="B435" s="157"/>
      <c r="D435" s="75"/>
      <c r="E435" s="159"/>
      <c r="G435" s="159"/>
      <c r="I435" s="159"/>
      <c r="K435" s="159"/>
      <c r="M435" s="159"/>
      <c r="O435" s="159"/>
      <c r="Q435" s="159"/>
      <c r="S435" s="159"/>
      <c r="U435" s="159"/>
      <c r="W435" s="159"/>
      <c r="Y435" s="159"/>
      <c r="AA435" s="158"/>
      <c r="AB435" s="75" t="str">
        <f t="shared" si="8"/>
        <v/>
      </c>
    </row>
    <row r="436" spans="2:28">
      <c r="B436" s="157"/>
      <c r="D436" s="75"/>
      <c r="E436" s="159"/>
      <c r="G436" s="159"/>
      <c r="I436" s="159"/>
      <c r="K436" s="159"/>
      <c r="M436" s="159"/>
      <c r="O436" s="159"/>
      <c r="Q436" s="159"/>
      <c r="S436" s="159"/>
      <c r="U436" s="159"/>
      <c r="W436" s="159"/>
      <c r="Y436" s="159"/>
      <c r="AA436" s="158"/>
      <c r="AB436" s="75" t="str">
        <f t="shared" si="8"/>
        <v/>
      </c>
    </row>
    <row r="437" spans="2:28">
      <c r="B437" s="157"/>
      <c r="C437" s="75" t="s">
        <v>1228</v>
      </c>
      <c r="D437" s="75"/>
      <c r="E437" s="159"/>
      <c r="G437" s="159"/>
      <c r="I437" s="159"/>
      <c r="K437" s="159"/>
      <c r="M437" s="159"/>
      <c r="O437" s="159"/>
      <c r="Q437" s="159"/>
      <c r="S437" s="159"/>
      <c r="U437" s="159"/>
      <c r="W437" s="159"/>
      <c r="Y437" s="159"/>
      <c r="AA437" s="158"/>
      <c r="AB437" s="75" t="str">
        <f t="shared" si="8"/>
        <v>&lt;/div&gt;</v>
      </c>
    </row>
    <row r="438" spans="2:28">
      <c r="B438" s="157"/>
      <c r="C438" s="75" t="s">
        <v>1525</v>
      </c>
      <c r="D438" s="75"/>
      <c r="E438" s="159"/>
      <c r="G438" s="159"/>
      <c r="I438" s="159"/>
      <c r="K438" s="159"/>
      <c r="M438" s="159"/>
      <c r="O438" s="159"/>
      <c r="Q438" s="159"/>
      <c r="S438" s="159"/>
      <c r="U438" s="159"/>
      <c r="W438" s="159"/>
      <c r="Y438" s="159"/>
      <c r="AA438" s="158"/>
      <c r="AB438" s="75" t="str">
        <f t="shared" si="8"/>
        <v>&lt;!--/contents コンテンツの終わり--&gt;</v>
      </c>
    </row>
    <row r="439" spans="2:28">
      <c r="B439" s="157"/>
      <c r="D439" s="75"/>
      <c r="E439" s="159"/>
      <c r="G439" s="159"/>
      <c r="I439" s="159"/>
      <c r="K439" s="159"/>
      <c r="M439" s="159"/>
      <c r="O439" s="159"/>
      <c r="Q439" s="159"/>
      <c r="S439" s="159"/>
      <c r="U439" s="159"/>
      <c r="W439" s="159"/>
      <c r="Y439" s="159"/>
      <c r="AA439" s="158"/>
      <c r="AB439" s="75" t="str">
        <f t="shared" si="8"/>
        <v/>
      </c>
    </row>
    <row r="440" spans="2:28">
      <c r="B440" s="157"/>
      <c r="D440" s="75"/>
      <c r="E440" s="159"/>
      <c r="G440" s="159"/>
      <c r="I440" s="159"/>
      <c r="K440" s="159"/>
      <c r="M440" s="159"/>
      <c r="O440" s="159"/>
      <c r="Q440" s="159"/>
      <c r="S440" s="159"/>
      <c r="U440" s="159"/>
      <c r="W440" s="159"/>
      <c r="Y440" s="159"/>
      <c r="AA440" s="158"/>
      <c r="AB440" s="75" t="str">
        <f t="shared" si="8"/>
        <v/>
      </c>
    </row>
    <row r="441" spans="2:28">
      <c r="B441" s="157"/>
      <c r="C441" s="75" t="s">
        <v>1258</v>
      </c>
      <c r="D441" s="75"/>
      <c r="E441" s="159"/>
      <c r="G441" s="159"/>
      <c r="I441" s="159"/>
      <c r="K441" s="159"/>
      <c r="M441" s="159"/>
      <c r="O441" s="159"/>
      <c r="Q441" s="159"/>
      <c r="S441" s="159"/>
      <c r="U441" s="159"/>
      <c r="W441" s="159"/>
      <c r="Y441" s="159"/>
      <c r="AA441" s="158"/>
      <c r="AB441" s="75" t="str">
        <f t="shared" si="8"/>
        <v>&lt;!-- フッターここからコピー--&gt;</v>
      </c>
    </row>
    <row r="442" spans="2:28">
      <c r="B442" s="157"/>
      <c r="C442" s="75" t="s">
        <v>1259</v>
      </c>
      <c r="D442" s="75"/>
      <c r="E442" s="159"/>
      <c r="G442" s="159"/>
      <c r="I442" s="159"/>
      <c r="K442" s="159"/>
      <c r="M442" s="159"/>
      <c r="O442" s="159"/>
      <c r="Q442" s="159"/>
      <c r="S442" s="159"/>
      <c r="U442" s="159"/>
      <c r="W442" s="159"/>
      <c r="Y442" s="159"/>
      <c r="AA442" s="158"/>
      <c r="AB442" s="75" t="str">
        <f t="shared" si="8"/>
        <v>&lt;footer&gt;</v>
      </c>
    </row>
    <row r="443" spans="2:28">
      <c r="B443" s="157"/>
      <c r="C443" s="75" t="s">
        <v>1336</v>
      </c>
      <c r="D443" s="75" t="s">
        <v>1337</v>
      </c>
      <c r="E443" s="159" t="s">
        <v>1203</v>
      </c>
      <c r="F443" s="75" t="s">
        <v>1338</v>
      </c>
      <c r="G443" s="159" t="s">
        <v>1204</v>
      </c>
      <c r="H443" s="75" t="s">
        <v>1339</v>
      </c>
      <c r="I443" s="159" t="s">
        <v>1260</v>
      </c>
      <c r="K443" s="159"/>
      <c r="M443" s="159"/>
      <c r="O443" s="159"/>
      <c r="Y443" s="159"/>
      <c r="AA443" s="158"/>
      <c r="AB443" s="75" t="str">
        <f t="shared" ref="AB443:AB463" si="9">C443&amp;D443&amp;E443&amp;F443&amp;G443&amp;H443&amp;I443&amp;J443&amp;K443&amp;L443&amp;M443&amp;N443&amp;O443&amp;P443&amp;Q443&amp;R443&amp;S443&amp;T443&amp;U443&amp;V443&amp;W443&amp;X443&amp;Y443&amp;Z443</f>
        <v>&lt;small&gt;Copyright&amp;copy; &lt;a href="index.html"&gt;@nippacho&lt;/a&gt; All Rights Reserved.&lt;/small&gt;</v>
      </c>
    </row>
    <row r="444" spans="2:28">
      <c r="B444" s="157"/>
      <c r="C444" s="75" t="s">
        <v>1261</v>
      </c>
      <c r="D444" s="75"/>
      <c r="E444" s="159" t="s">
        <v>1289</v>
      </c>
      <c r="F444" s="75" t="s">
        <v>1290</v>
      </c>
      <c r="G444" s="159" t="s">
        <v>1204</v>
      </c>
      <c r="I444" s="159" t="s">
        <v>1340</v>
      </c>
      <c r="J444" s="75" t="s">
        <v>1341</v>
      </c>
      <c r="K444" s="159" t="s">
        <v>1262</v>
      </c>
      <c r="M444" s="159" t="s">
        <v>1212</v>
      </c>
      <c r="Y444" s="159"/>
      <c r="AA444" s="158"/>
      <c r="AB444" s="75" t="str">
        <f t="shared" si="9"/>
        <v>&lt;span class="pr"&gt;&lt;a href="mailto:nippacho@gmail.com"&gt;nippacho@gmail.com&lt;/a&gt;&lt;!--a href="https://enjoyfull,net/" target="_blank"--&gt;《presented by @enjoyfull》&lt;!--/a--&gt;&lt;/span&gt;</v>
      </c>
    </row>
    <row r="445" spans="2:28">
      <c r="B445" s="157"/>
      <c r="D445" s="75"/>
      <c r="E445" s="159"/>
      <c r="G445" s="159"/>
      <c r="I445" s="159"/>
      <c r="K445" s="159"/>
      <c r="M445" s="159"/>
      <c r="Y445" s="159"/>
      <c r="AA445" s="158"/>
      <c r="AB445" s="75" t="str">
        <f t="shared" si="9"/>
        <v/>
      </c>
    </row>
    <row r="446" spans="2:28">
      <c r="B446" s="157"/>
      <c r="C446" s="75" t="s">
        <v>1263</v>
      </c>
      <c r="D446" s="75"/>
      <c r="E446" s="159"/>
      <c r="G446" s="159"/>
      <c r="I446" s="159"/>
      <c r="K446" s="159"/>
      <c r="M446" s="159"/>
      <c r="Y446" s="159"/>
      <c r="AA446" s="158"/>
      <c r="AB446" s="75" t="str">
        <f t="shared" si="9"/>
        <v>&lt;/footer&gt;</v>
      </c>
    </row>
    <row r="447" spans="2:28">
      <c r="B447" s="157"/>
      <c r="C447" s="75" t="s">
        <v>1264</v>
      </c>
      <c r="D447" s="75"/>
      <c r="E447" s="159"/>
      <c r="G447" s="159"/>
      <c r="I447" s="159"/>
      <c r="K447" s="159"/>
      <c r="M447" s="159"/>
      <c r="Y447" s="159"/>
      <c r="AA447" s="158"/>
      <c r="AB447" s="75" t="str">
        <f t="shared" si="9"/>
        <v>&lt;!-- フッターここまで--&gt;</v>
      </c>
    </row>
    <row r="448" spans="2:28">
      <c r="B448" s="157"/>
      <c r="D448" s="75"/>
      <c r="E448" s="159"/>
      <c r="G448" s="159"/>
      <c r="I448" s="159"/>
      <c r="K448" s="159"/>
      <c r="M448" s="159"/>
      <c r="Y448" s="159"/>
      <c r="AA448" s="158"/>
      <c r="AB448" s="75" t="str">
        <f t="shared" si="9"/>
        <v/>
      </c>
    </row>
    <row r="449" spans="2:28">
      <c r="B449" s="157"/>
      <c r="C449" s="75" t="s">
        <v>1228</v>
      </c>
      <c r="D449" s="75"/>
      <c r="E449" s="159"/>
      <c r="G449" s="159"/>
      <c r="I449" s="159"/>
      <c r="K449" s="159"/>
      <c r="M449" s="159"/>
      <c r="Y449" s="159"/>
      <c r="AA449" s="158"/>
      <c r="AB449" s="75" t="str">
        <f t="shared" si="9"/>
        <v>&lt;/div&gt;</v>
      </c>
    </row>
    <row r="450" spans="2:28">
      <c r="B450" s="157"/>
      <c r="C450" s="75" t="s">
        <v>1265</v>
      </c>
      <c r="D450" s="75"/>
      <c r="E450" s="159"/>
      <c r="G450" s="159"/>
      <c r="I450" s="159"/>
      <c r="K450" s="159"/>
      <c r="M450" s="159"/>
      <c r="Y450" s="159"/>
      <c r="AA450" s="158"/>
      <c r="AB450" s="75" t="str">
        <f t="shared" si="9"/>
        <v>&lt;!--/container　全体の終わり--&gt;</v>
      </c>
    </row>
    <row r="451" spans="2:28">
      <c r="B451" s="157"/>
      <c r="D451" s="75"/>
      <c r="E451" s="159"/>
      <c r="G451" s="159"/>
      <c r="I451" s="159"/>
      <c r="K451" s="159"/>
      <c r="M451" s="159"/>
      <c r="Y451" s="159"/>
      <c r="AA451" s="158"/>
      <c r="AB451" s="75" t="str">
        <f t="shared" si="9"/>
        <v/>
      </c>
    </row>
    <row r="452" spans="2:28">
      <c r="B452" s="161"/>
      <c r="C452" s="75" t="s">
        <v>1266</v>
      </c>
      <c r="D452" s="75"/>
      <c r="E452" s="159"/>
      <c r="G452" s="159"/>
      <c r="I452" s="159"/>
      <c r="K452" s="159"/>
      <c r="M452" s="159"/>
      <c r="Y452" s="159"/>
      <c r="AA452" s="158"/>
      <c r="AB452" s="75" t="str">
        <f t="shared" si="9"/>
        <v>&lt;!--「↑」ボタン--&gt;</v>
      </c>
    </row>
    <row r="453" spans="2:28">
      <c r="B453" s="157"/>
      <c r="C453" s="75" t="s">
        <v>1526</v>
      </c>
      <c r="D453" s="75"/>
      <c r="E453" s="159"/>
      <c r="G453" s="159"/>
      <c r="I453" s="159"/>
      <c r="K453" s="159"/>
      <c r="M453" s="159"/>
      <c r="Y453" s="159"/>
      <c r="AA453" s="158"/>
      <c r="AB453" s="75" t="str">
        <f t="shared" si="9"/>
        <v>&lt;p class="nav-fix-pos-pagetop"&gt;&lt;a href="#"&gt;↑&lt;/a&gt;&lt;/p&gt;</v>
      </c>
    </row>
    <row r="454" spans="2:28">
      <c r="B454" s="157"/>
      <c r="C454" s="75" t="s">
        <v>1267</v>
      </c>
      <c r="D454" s="75"/>
      <c r="E454" s="159"/>
      <c r="G454" s="159"/>
      <c r="I454" s="159"/>
      <c r="K454" s="159"/>
      <c r="M454" s="159"/>
      <c r="Y454" s="159"/>
      <c r="AA454" s="158"/>
      <c r="AB454" s="75" t="str">
        <f t="shared" si="9"/>
        <v>&lt;!--メニュー開閉ボタン--&gt;</v>
      </c>
    </row>
    <row r="455" spans="2:28">
      <c r="B455" s="157"/>
      <c r="C455" s="75" t="s">
        <v>1527</v>
      </c>
      <c r="D455" s="75"/>
      <c r="E455" s="159"/>
      <c r="G455" s="159"/>
      <c r="I455" s="159"/>
      <c r="K455" s="159"/>
      <c r="M455" s="159"/>
      <c r="Y455" s="159"/>
      <c r="AA455" s="158"/>
      <c r="AB455" s="75" t="str">
        <f t="shared" si="9"/>
        <v>&lt;div id="menubar_hdr" class="close"&gt;&lt;/div&gt;</v>
      </c>
    </row>
    <row r="456" spans="2:28">
      <c r="B456" s="157"/>
      <c r="C456" s="75" t="s">
        <v>1268</v>
      </c>
      <c r="D456" s="75"/>
      <c r="E456" s="159"/>
      <c r="G456" s="159"/>
      <c r="I456" s="159"/>
      <c r="K456" s="159"/>
      <c r="M456" s="159"/>
      <c r="Y456" s="159"/>
      <c r="AA456" s="158"/>
      <c r="AB456" s="75" t="str">
        <f t="shared" si="9"/>
        <v>&lt;!--メニューの開閉処理条件設定　800px以下--&gt;</v>
      </c>
    </row>
    <row r="457" spans="2:28">
      <c r="B457" s="157"/>
      <c r="C457" s="75" t="s">
        <v>1269</v>
      </c>
      <c r="D457" s="75"/>
      <c r="E457" s="159"/>
      <c r="G457" s="159"/>
      <c r="I457" s="159"/>
      <c r="K457" s="159"/>
      <c r="M457" s="159"/>
      <c r="Y457" s="159"/>
      <c r="AA457" s="158"/>
      <c r="AB457" s="75" t="str">
        <f t="shared" si="9"/>
        <v>&lt;script type="text/javascript"&gt;</v>
      </c>
    </row>
    <row r="458" spans="2:28">
      <c r="B458" s="157"/>
      <c r="C458" s="75" t="s">
        <v>1528</v>
      </c>
      <c r="D458" s="75"/>
      <c r="E458" s="159"/>
      <c r="G458" s="159"/>
      <c r="I458" s="159"/>
      <c r="K458" s="159"/>
      <c r="M458" s="159"/>
      <c r="Y458" s="159"/>
      <c r="AA458" s="158"/>
      <c r="AB458" s="75" t="str">
        <f t="shared" si="9"/>
        <v>if (OCwindowWidth() &lt;= 800) {</v>
      </c>
    </row>
    <row r="459" spans="2:28">
      <c r="B459" s="157"/>
      <c r="C459" s="75" t="s">
        <v>1529</v>
      </c>
      <c r="D459" s="75"/>
      <c r="E459" s="159"/>
      <c r="G459" s="159"/>
      <c r="I459" s="159"/>
      <c r="K459" s="159"/>
      <c r="M459" s="159"/>
      <c r="Y459" s="159"/>
      <c r="AA459" s="158"/>
      <c r="AB459" s="75" t="str">
        <f t="shared" si="9"/>
        <v>open_close("menubar_hdr", "menubar-s");</v>
      </c>
    </row>
    <row r="460" spans="2:28">
      <c r="B460" s="157"/>
      <c r="C460" s="75" t="s">
        <v>1191</v>
      </c>
      <c r="D460" s="75"/>
      <c r="E460" s="159"/>
      <c r="G460" s="159"/>
      <c r="I460" s="159"/>
      <c r="K460" s="159"/>
      <c r="M460" s="159"/>
      <c r="Y460" s="159"/>
      <c r="AA460" s="158"/>
      <c r="AB460" s="75" t="str">
        <f t="shared" si="9"/>
        <v>}</v>
      </c>
    </row>
    <row r="461" spans="2:28">
      <c r="B461" s="157"/>
      <c r="C461" s="75" t="s">
        <v>1198</v>
      </c>
      <c r="D461" s="75"/>
      <c r="E461" s="159"/>
      <c r="G461" s="159"/>
      <c r="I461" s="159"/>
      <c r="K461" s="159"/>
      <c r="M461" s="159"/>
      <c r="Y461" s="159"/>
      <c r="AA461" s="158"/>
      <c r="AB461" s="75" t="str">
        <f t="shared" si="9"/>
        <v>&lt;/script&gt;</v>
      </c>
    </row>
    <row r="462" spans="2:28">
      <c r="C462" s="75" t="s">
        <v>1270</v>
      </c>
      <c r="D462" s="75"/>
      <c r="E462" s="159"/>
      <c r="G462" s="159"/>
      <c r="I462" s="159"/>
      <c r="K462" s="159"/>
      <c r="M462" s="159"/>
      <c r="Y462" s="159"/>
      <c r="AA462" s="158"/>
      <c r="AB462" s="75" t="str">
        <f t="shared" si="9"/>
        <v>&lt;/body&gt;</v>
      </c>
    </row>
    <row r="463" spans="2:28">
      <c r="C463" s="75" t="s">
        <v>1271</v>
      </c>
      <c r="D463" s="75"/>
      <c r="E463" s="159"/>
      <c r="G463" s="159"/>
      <c r="I463" s="159"/>
      <c r="K463" s="159"/>
      <c r="M463" s="159"/>
      <c r="Y463" s="159"/>
      <c r="AA463" s="158"/>
      <c r="AB463" s="75" t="str">
        <f t="shared" si="9"/>
        <v>&lt;/html&gt;</v>
      </c>
    </row>
  </sheetData>
  <phoneticPr fontId="2"/>
  <pageMargins left="0.7" right="0.7" top="0.75" bottom="0.75" header="0.3" footer="0.3"/>
  <pageSetup paperSize="9" orientation="portrait" horizontalDpi="0" verticalDpi="0"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93AF4-024A-48BB-8E22-D8C29113BB81}">
  <dimension ref="A1:M480"/>
  <sheetViews>
    <sheetView topLeftCell="A153" workbookViewId="0">
      <selection activeCell="E128" sqref="E128:M130"/>
    </sheetView>
  </sheetViews>
  <sheetFormatPr defaultRowHeight="14.25"/>
  <cols>
    <col min="1" max="1" width="3.5" style="5" customWidth="1"/>
    <col min="2" max="2" width="0.875" style="5" customWidth="1"/>
    <col min="3" max="3" width="0.625" style="5" customWidth="1"/>
    <col min="4" max="4" width="9.5" style="5" bestFit="1" customWidth="1"/>
    <col min="5" max="5" width="9" style="5" customWidth="1"/>
    <col min="6" max="16384" width="9" style="5"/>
  </cols>
  <sheetData>
    <row r="1" spans="1:13" s="109" customFormat="1" ht="32.25">
      <c r="D1" s="342" t="s">
        <v>1188</v>
      </c>
      <c r="E1" s="343"/>
      <c r="F1" s="343"/>
      <c r="G1" s="343"/>
      <c r="H1" s="343"/>
      <c r="I1" s="343"/>
      <c r="J1" s="343"/>
      <c r="K1" s="343"/>
      <c r="L1" s="343"/>
      <c r="M1" s="343"/>
    </row>
    <row r="2" spans="1:13" s="113" customFormat="1" ht="10.5">
      <c r="D2" s="114"/>
      <c r="E2" s="115"/>
      <c r="F2" s="115"/>
      <c r="G2" s="115"/>
      <c r="H2" s="115"/>
      <c r="I2" s="115"/>
      <c r="J2" s="115"/>
      <c r="K2" s="115"/>
      <c r="L2" s="115"/>
      <c r="M2" s="115"/>
    </row>
    <row r="3" spans="1:13" ht="14.25" customHeight="1">
      <c r="A3" s="1"/>
      <c r="B3" s="1"/>
      <c r="D3" s="346" t="s">
        <v>1375</v>
      </c>
      <c r="E3" s="347"/>
      <c r="F3" s="347"/>
      <c r="G3" s="347"/>
      <c r="H3" s="347"/>
      <c r="I3" s="347"/>
      <c r="J3" s="347"/>
      <c r="K3" s="347"/>
      <c r="L3" s="347"/>
      <c r="M3" s="347"/>
    </row>
    <row r="4" spans="1:13" ht="14.25" customHeight="1">
      <c r="A4" s="1"/>
      <c r="B4" s="1"/>
      <c r="D4" s="346"/>
      <c r="E4" s="347"/>
      <c r="F4" s="347"/>
      <c r="G4" s="347"/>
      <c r="H4" s="347"/>
      <c r="I4" s="347"/>
      <c r="J4" s="347"/>
      <c r="K4" s="347"/>
      <c r="L4" s="347"/>
      <c r="M4" s="347"/>
    </row>
    <row r="5" spans="1:13" ht="14.25" customHeight="1">
      <c r="A5" s="1"/>
      <c r="B5" s="1"/>
      <c r="D5" s="346"/>
      <c r="E5" s="347"/>
      <c r="F5" s="347"/>
      <c r="G5" s="347"/>
      <c r="H5" s="347"/>
      <c r="I5" s="347"/>
      <c r="J5" s="347"/>
      <c r="K5" s="347"/>
      <c r="L5" s="347"/>
      <c r="M5" s="347"/>
    </row>
    <row r="6" spans="1:13" ht="14.25" customHeight="1">
      <c r="A6" s="1"/>
      <c r="B6" s="1"/>
      <c r="D6" s="346"/>
      <c r="E6" s="347"/>
      <c r="F6" s="347"/>
      <c r="G6" s="347"/>
      <c r="H6" s="347"/>
      <c r="I6" s="347"/>
      <c r="J6" s="347"/>
      <c r="K6" s="347"/>
      <c r="L6" s="347"/>
      <c r="M6" s="347"/>
    </row>
    <row r="7" spans="1:13" ht="14.25" customHeight="1">
      <c r="A7" s="1"/>
      <c r="B7" s="1"/>
      <c r="D7" s="346"/>
      <c r="E7" s="347"/>
      <c r="F7" s="347"/>
      <c r="G7" s="347"/>
      <c r="H7" s="347"/>
      <c r="I7" s="347"/>
      <c r="J7" s="347"/>
      <c r="K7" s="347"/>
      <c r="L7" s="347"/>
      <c r="M7" s="347"/>
    </row>
    <row r="8" spans="1:13" ht="14.25" customHeight="1">
      <c r="A8" s="1"/>
      <c r="B8" s="1"/>
      <c r="D8" s="346"/>
      <c r="E8" s="347"/>
      <c r="F8" s="347"/>
      <c r="G8" s="347"/>
      <c r="H8" s="347"/>
      <c r="I8" s="347"/>
      <c r="J8" s="347"/>
      <c r="K8" s="347"/>
      <c r="L8" s="347"/>
      <c r="M8" s="347"/>
    </row>
    <row r="9" spans="1:13" ht="14.25" customHeight="1">
      <c r="A9" s="1"/>
      <c r="B9" s="1"/>
      <c r="D9" s="346"/>
      <c r="E9" s="347"/>
      <c r="F9" s="347"/>
      <c r="G9" s="347"/>
      <c r="H9" s="347"/>
      <c r="I9" s="347"/>
      <c r="J9" s="347"/>
      <c r="K9" s="347"/>
      <c r="L9" s="347"/>
      <c r="M9" s="347"/>
    </row>
    <row r="10" spans="1:13" ht="14.25" customHeight="1">
      <c r="A10" s="1"/>
      <c r="B10" s="1"/>
      <c r="D10" s="346"/>
      <c r="E10" s="347"/>
      <c r="F10" s="347"/>
      <c r="G10" s="347"/>
      <c r="H10" s="347"/>
      <c r="I10" s="347"/>
      <c r="J10" s="347"/>
      <c r="K10" s="347"/>
      <c r="L10" s="347"/>
      <c r="M10" s="347"/>
    </row>
    <row r="11" spans="1:13">
      <c r="A11" s="1"/>
      <c r="B11" s="1"/>
      <c r="D11" s="347"/>
      <c r="E11" s="347"/>
      <c r="F11" s="347"/>
      <c r="G11" s="347"/>
      <c r="H11" s="347"/>
      <c r="I11" s="347"/>
      <c r="J11" s="347"/>
      <c r="K11" s="347"/>
      <c r="L11" s="347"/>
      <c r="M11" s="347"/>
    </row>
    <row r="12" spans="1:13">
      <c r="A12" s="1"/>
      <c r="B12" s="1"/>
      <c r="D12" s="111" t="s">
        <v>1187</v>
      </c>
      <c r="E12" s="106"/>
      <c r="F12" s="106"/>
      <c r="G12" s="106"/>
      <c r="H12" s="106"/>
      <c r="J12" s="111" t="s">
        <v>112</v>
      </c>
      <c r="K12" s="106"/>
      <c r="L12" s="106"/>
      <c r="M12" s="106"/>
    </row>
    <row r="13" spans="1:13">
      <c r="A13" s="1"/>
      <c r="B13" s="1"/>
      <c r="D13" s="6" t="s">
        <v>111</v>
      </c>
      <c r="J13" s="7" t="s">
        <v>1186</v>
      </c>
    </row>
    <row r="14" spans="1:13">
      <c r="A14" s="1"/>
      <c r="B14" s="1"/>
      <c r="D14" s="348" t="s">
        <v>1185</v>
      </c>
      <c r="E14" s="349"/>
      <c r="F14" s="349"/>
      <c r="G14" s="349"/>
      <c r="H14" s="349"/>
      <c r="J14" s="95" t="s">
        <v>1184</v>
      </c>
    </row>
    <row r="15" spans="1:13">
      <c r="A15" s="1"/>
      <c r="B15" s="1"/>
      <c r="D15" s="348" t="s">
        <v>1183</v>
      </c>
      <c r="E15" s="349"/>
      <c r="F15" s="349"/>
      <c r="G15" s="349"/>
      <c r="H15" s="349"/>
    </row>
    <row r="16" spans="1:13">
      <c r="A16" s="1"/>
      <c r="B16" s="1"/>
      <c r="D16" s="350" t="s">
        <v>1182</v>
      </c>
      <c r="E16" s="351"/>
      <c r="F16" s="351"/>
      <c r="G16" s="351"/>
      <c r="H16" s="351"/>
      <c r="I16" s="351"/>
    </row>
    <row r="17" spans="1:11">
      <c r="A17" s="1"/>
      <c r="B17" s="1"/>
      <c r="D17" s="7"/>
    </row>
    <row r="18" spans="1:11">
      <c r="A18" s="1"/>
      <c r="B18" s="1"/>
      <c r="D18" s="7"/>
    </row>
    <row r="19" spans="1:11">
      <c r="A19" s="1"/>
      <c r="B19" s="1"/>
      <c r="D19" s="7"/>
    </row>
    <row r="20" spans="1:11">
      <c r="A20" s="1"/>
      <c r="B20" s="1"/>
      <c r="D20" s="7"/>
    </row>
    <row r="21" spans="1:11">
      <c r="A21" s="1"/>
      <c r="B21" s="1"/>
      <c r="D21" s="7"/>
    </row>
    <row r="22" spans="1:11">
      <c r="A22" s="1"/>
      <c r="B22" s="1"/>
      <c r="D22" s="7"/>
    </row>
    <row r="23" spans="1:11">
      <c r="A23" s="1"/>
      <c r="B23" s="1"/>
      <c r="D23" s="7"/>
    </row>
    <row r="24" spans="1:11">
      <c r="A24" s="1"/>
      <c r="B24" s="1"/>
      <c r="D24" s="6"/>
    </row>
    <row r="25" spans="1:11">
      <c r="A25" s="1"/>
      <c r="B25" s="1"/>
      <c r="D25" s="7"/>
    </row>
    <row r="26" spans="1:11">
      <c r="A26" s="1"/>
      <c r="B26" s="1"/>
      <c r="D26" s="6"/>
    </row>
    <row r="27" spans="1:11">
      <c r="A27" s="1"/>
      <c r="B27" s="1"/>
    </row>
    <row r="28" spans="1:11">
      <c r="A28" s="1"/>
      <c r="B28" s="1"/>
    </row>
    <row r="29" spans="1:11">
      <c r="A29" s="1"/>
      <c r="B29" s="1"/>
    </row>
    <row r="30" spans="1:11">
      <c r="A30" s="1"/>
      <c r="B30" s="1"/>
    </row>
    <row r="31" spans="1:11">
      <c r="A31" s="1"/>
      <c r="B31" s="1"/>
      <c r="I31" s="110" t="s">
        <v>115</v>
      </c>
      <c r="J31" s="106"/>
      <c r="K31" s="106"/>
    </row>
    <row r="32" spans="1:11">
      <c r="A32" s="1"/>
      <c r="B32" s="1"/>
      <c r="I32" s="7" t="s">
        <v>116</v>
      </c>
    </row>
    <row r="33" spans="1:9">
      <c r="A33" s="1"/>
      <c r="B33" s="1"/>
      <c r="I33" s="95" t="s">
        <v>1181</v>
      </c>
    </row>
    <row r="34" spans="1:9">
      <c r="A34" s="1"/>
      <c r="B34" s="1"/>
    </row>
    <row r="35" spans="1:9">
      <c r="A35" s="1"/>
      <c r="B35" s="1"/>
      <c r="D35" s="110" t="s">
        <v>114</v>
      </c>
      <c r="E35" s="106"/>
      <c r="F35" s="106"/>
      <c r="G35" s="106"/>
      <c r="H35" s="106"/>
    </row>
    <row r="36" spans="1:9">
      <c r="A36" s="1"/>
      <c r="B36" s="1"/>
      <c r="D36" s="7" t="s">
        <v>1180</v>
      </c>
    </row>
    <row r="37" spans="1:9">
      <c r="A37" s="1"/>
      <c r="B37" s="1"/>
      <c r="D37" s="95" t="s">
        <v>1179</v>
      </c>
    </row>
    <row r="38" spans="1:9">
      <c r="A38" s="1"/>
      <c r="B38" s="1"/>
      <c r="D38" s="7"/>
    </row>
    <row r="39" spans="1:9">
      <c r="A39" s="1"/>
      <c r="B39" s="1"/>
      <c r="D39" s="7"/>
    </row>
    <row r="40" spans="1:9">
      <c r="A40" s="1"/>
      <c r="B40" s="1"/>
    </row>
    <row r="41" spans="1:9">
      <c r="A41" s="1"/>
      <c r="B41" s="1"/>
    </row>
    <row r="42" spans="1:9">
      <c r="A42" s="1"/>
      <c r="B42" s="1"/>
      <c r="D42" s="7"/>
    </row>
    <row r="43" spans="1:9">
      <c r="A43" s="1"/>
      <c r="B43" s="1"/>
      <c r="D43" s="7"/>
    </row>
    <row r="44" spans="1:9">
      <c r="A44" s="1"/>
      <c r="B44" s="1"/>
    </row>
    <row r="45" spans="1:9">
      <c r="A45" s="1"/>
      <c r="B45" s="1"/>
    </row>
    <row r="46" spans="1:9">
      <c r="A46" s="1"/>
      <c r="B46" s="1"/>
    </row>
    <row r="47" spans="1:9">
      <c r="A47" s="1"/>
      <c r="B47" s="1"/>
    </row>
    <row r="48" spans="1:9">
      <c r="A48" s="1"/>
      <c r="B48" s="1"/>
      <c r="D48" s="7"/>
    </row>
    <row r="49" spans="1:13">
      <c r="A49" s="1"/>
      <c r="B49" s="1"/>
      <c r="D49" s="7"/>
    </row>
    <row r="50" spans="1:13">
      <c r="A50" s="1"/>
      <c r="B50" s="1"/>
    </row>
    <row r="51" spans="1:13">
      <c r="A51" s="1"/>
      <c r="B51" s="1"/>
    </row>
    <row r="52" spans="1:13">
      <c r="A52" s="1"/>
      <c r="B52" s="1"/>
    </row>
    <row r="53" spans="1:13">
      <c r="A53" s="1"/>
      <c r="B53" s="1"/>
      <c r="D53" s="110" t="s">
        <v>1178</v>
      </c>
      <c r="E53" s="106"/>
      <c r="F53" s="106"/>
      <c r="G53" s="106"/>
      <c r="H53" s="106"/>
      <c r="I53" s="106"/>
      <c r="J53" s="106"/>
    </row>
    <row r="54" spans="1:13">
      <c r="A54" s="1"/>
      <c r="B54" s="1"/>
      <c r="D54" s="346" t="s">
        <v>1177</v>
      </c>
      <c r="E54" s="347"/>
      <c r="F54" s="347"/>
      <c r="G54" s="347"/>
      <c r="H54" s="347"/>
      <c r="I54" s="347"/>
      <c r="J54" s="347"/>
    </row>
    <row r="55" spans="1:13">
      <c r="A55" s="1"/>
      <c r="B55" s="1"/>
      <c r="D55" s="347"/>
      <c r="E55" s="347"/>
      <c r="F55" s="347"/>
      <c r="G55" s="347"/>
      <c r="H55" s="347"/>
      <c r="I55" s="347"/>
      <c r="J55" s="347"/>
    </row>
    <row r="56" spans="1:13">
      <c r="A56" s="1"/>
      <c r="B56" s="1"/>
      <c r="D56" s="347"/>
      <c r="E56" s="347"/>
      <c r="F56" s="347"/>
      <c r="G56" s="347"/>
      <c r="H56" s="347"/>
      <c r="I56" s="347"/>
      <c r="J56" s="347"/>
    </row>
    <row r="57" spans="1:13">
      <c r="A57" s="1"/>
      <c r="B57" s="1"/>
      <c r="D57" s="347"/>
      <c r="E57" s="347"/>
      <c r="F57" s="347"/>
      <c r="G57" s="347"/>
      <c r="H57" s="347"/>
      <c r="I57" s="347"/>
      <c r="J57" s="347"/>
    </row>
    <row r="58" spans="1:13">
      <c r="A58" s="1"/>
      <c r="B58" s="1"/>
      <c r="D58" s="344"/>
      <c r="E58" s="345"/>
      <c r="F58" s="345"/>
      <c r="G58" s="345"/>
      <c r="H58" s="345"/>
      <c r="I58" s="108"/>
      <c r="J58" s="108"/>
    </row>
    <row r="59" spans="1:13">
      <c r="A59" s="1"/>
      <c r="B59" s="1"/>
      <c r="I59" s="108"/>
      <c r="J59" s="108"/>
    </row>
    <row r="60" spans="1:13" ht="24">
      <c r="A60" s="1"/>
      <c r="B60" s="1"/>
      <c r="D60" s="339" t="s">
        <v>1362</v>
      </c>
      <c r="E60" s="340"/>
      <c r="F60" s="340"/>
      <c r="G60" s="341"/>
      <c r="H60" s="341"/>
      <c r="I60" s="341"/>
      <c r="J60" s="341"/>
      <c r="K60" s="341"/>
      <c r="L60" s="341"/>
      <c r="M60" s="341"/>
    </row>
    <row r="61" spans="1:13">
      <c r="A61" s="1"/>
      <c r="B61" s="1"/>
      <c r="D61" s="116" t="s">
        <v>1363</v>
      </c>
      <c r="E61" s="117" t="s">
        <v>1164</v>
      </c>
      <c r="F61" s="118"/>
      <c r="G61" s="119"/>
      <c r="H61" s="119"/>
      <c r="I61" s="119"/>
      <c r="J61" s="119"/>
      <c r="K61" s="119"/>
      <c r="L61" s="119"/>
      <c r="M61" s="119"/>
    </row>
    <row r="62" spans="1:13">
      <c r="A62" s="1"/>
      <c r="B62" s="1"/>
      <c r="D62" s="116" t="s">
        <v>1363</v>
      </c>
      <c r="E62" s="359" t="s">
        <v>1165</v>
      </c>
      <c r="F62" s="360"/>
      <c r="G62" s="360"/>
      <c r="H62" s="360"/>
      <c r="I62" s="360"/>
      <c r="J62" s="360"/>
      <c r="K62" s="120"/>
      <c r="L62" s="120"/>
      <c r="M62" s="119"/>
    </row>
    <row r="63" spans="1:13">
      <c r="A63" s="1"/>
      <c r="B63" s="1"/>
      <c r="D63" s="121" t="s">
        <v>1170</v>
      </c>
      <c r="E63" s="122"/>
      <c r="F63" s="122"/>
      <c r="G63" s="122"/>
      <c r="H63" s="122"/>
      <c r="I63" s="122"/>
      <c r="J63" s="122"/>
      <c r="K63" s="122"/>
      <c r="L63" s="122"/>
      <c r="M63" s="123"/>
    </row>
    <row r="64" spans="1:13">
      <c r="A64" s="1"/>
      <c r="B64" s="1"/>
      <c r="D64" s="124">
        <v>38991</v>
      </c>
      <c r="E64" s="361" t="s">
        <v>1171</v>
      </c>
      <c r="F64" s="353"/>
      <c r="G64" s="353"/>
      <c r="H64" s="353"/>
      <c r="I64" s="353"/>
      <c r="J64" s="353"/>
      <c r="K64" s="353"/>
      <c r="L64" s="353"/>
      <c r="M64" s="353"/>
    </row>
    <row r="65" spans="1:13">
      <c r="A65" s="1"/>
      <c r="B65" s="1"/>
      <c r="D65" s="124"/>
      <c r="E65" s="361"/>
      <c r="F65" s="353"/>
      <c r="G65" s="353"/>
      <c r="H65" s="353"/>
      <c r="I65" s="353"/>
      <c r="J65" s="353"/>
      <c r="K65" s="353"/>
      <c r="L65" s="353"/>
      <c r="M65" s="353"/>
    </row>
    <row r="66" spans="1:13">
      <c r="A66" s="1"/>
      <c r="B66" s="1"/>
      <c r="D66" s="124"/>
      <c r="E66" s="361"/>
      <c r="F66" s="353"/>
      <c r="G66" s="353"/>
      <c r="H66" s="353"/>
      <c r="I66" s="353"/>
      <c r="J66" s="353"/>
      <c r="K66" s="353"/>
      <c r="L66" s="353"/>
      <c r="M66" s="353"/>
    </row>
    <row r="67" spans="1:13">
      <c r="A67" s="1"/>
      <c r="B67" s="1"/>
      <c r="D67" s="125"/>
      <c r="E67" s="125"/>
      <c r="F67" s="125"/>
      <c r="G67" s="125"/>
      <c r="H67" s="125"/>
      <c r="I67" s="125"/>
      <c r="J67" s="125"/>
      <c r="K67" s="125"/>
      <c r="L67" s="125"/>
      <c r="M67" s="126"/>
    </row>
    <row r="68" spans="1:13">
      <c r="A68" s="1"/>
      <c r="B68" s="1"/>
      <c r="D68" s="127" t="s">
        <v>1143</v>
      </c>
      <c r="E68" s="128"/>
      <c r="F68" s="128"/>
      <c r="G68" s="128"/>
      <c r="H68" s="128"/>
      <c r="I68" s="128"/>
      <c r="J68" s="128"/>
      <c r="K68" s="128"/>
      <c r="L68" s="128"/>
      <c r="M68" s="129"/>
    </row>
    <row r="69" spans="1:13">
      <c r="A69" s="1"/>
      <c r="B69" s="1"/>
      <c r="D69" s="130">
        <v>39538</v>
      </c>
      <c r="E69" s="131" t="s">
        <v>1099</v>
      </c>
      <c r="F69" s="132"/>
      <c r="G69" s="132"/>
      <c r="H69" s="132"/>
      <c r="I69" s="132"/>
      <c r="J69" s="132"/>
      <c r="K69" s="132"/>
      <c r="L69" s="132"/>
      <c r="M69" s="133"/>
    </row>
    <row r="70" spans="1:13">
      <c r="A70" s="1"/>
      <c r="B70" s="1"/>
      <c r="D70" s="130">
        <v>39539</v>
      </c>
      <c r="E70" s="134" t="s">
        <v>1100</v>
      </c>
      <c r="F70" s="132"/>
      <c r="G70" s="132"/>
      <c r="H70" s="132"/>
      <c r="I70" s="132"/>
      <c r="J70" s="132"/>
      <c r="K70" s="132"/>
      <c r="L70" s="132"/>
      <c r="M70" s="133"/>
    </row>
    <row r="71" spans="1:13">
      <c r="A71" s="1"/>
      <c r="B71" s="1"/>
      <c r="D71" s="135"/>
      <c r="E71" s="135"/>
      <c r="F71" s="135"/>
      <c r="G71" s="135"/>
      <c r="H71" s="135"/>
      <c r="I71" s="135"/>
      <c r="J71" s="135"/>
      <c r="K71" s="135"/>
      <c r="L71" s="135"/>
      <c r="M71" s="136"/>
    </row>
    <row r="72" spans="1:13">
      <c r="A72" s="1"/>
      <c r="B72" s="1"/>
      <c r="D72" s="121" t="s">
        <v>1142</v>
      </c>
      <c r="E72" s="122"/>
      <c r="F72" s="122"/>
      <c r="G72" s="122"/>
      <c r="H72" s="122"/>
      <c r="I72" s="122"/>
      <c r="J72" s="122"/>
      <c r="K72" s="122"/>
      <c r="L72" s="122"/>
      <c r="M72" s="123"/>
    </row>
    <row r="73" spans="1:13">
      <c r="A73" s="1"/>
      <c r="B73" s="1"/>
      <c r="D73" s="124">
        <v>39904</v>
      </c>
      <c r="E73" s="361" t="s">
        <v>1372</v>
      </c>
      <c r="F73" s="353"/>
      <c r="G73" s="353"/>
      <c r="H73" s="353"/>
      <c r="I73" s="353"/>
      <c r="J73" s="353"/>
      <c r="K73" s="353"/>
      <c r="L73" s="353"/>
      <c r="M73" s="353"/>
    </row>
    <row r="74" spans="1:13">
      <c r="A74" s="1"/>
      <c r="B74" s="1"/>
      <c r="D74" s="124">
        <v>39934</v>
      </c>
      <c r="E74" s="361" t="s">
        <v>1102</v>
      </c>
      <c r="F74" s="353"/>
      <c r="G74" s="353"/>
      <c r="H74" s="353"/>
      <c r="I74" s="353"/>
      <c r="J74" s="353"/>
      <c r="K74" s="353"/>
      <c r="L74" s="353"/>
      <c r="M74" s="353"/>
    </row>
    <row r="75" spans="1:13">
      <c r="A75" s="1"/>
      <c r="B75" s="1"/>
      <c r="D75" s="124"/>
      <c r="E75" s="354"/>
      <c r="F75" s="353"/>
      <c r="G75" s="353"/>
      <c r="H75" s="353"/>
      <c r="I75" s="353"/>
      <c r="J75" s="353"/>
      <c r="K75" s="353"/>
      <c r="L75" s="353"/>
      <c r="M75" s="353"/>
    </row>
    <row r="76" spans="1:13">
      <c r="A76" s="1"/>
      <c r="B76" s="1"/>
      <c r="D76" s="124">
        <v>40087</v>
      </c>
      <c r="E76" s="361" t="s">
        <v>1373</v>
      </c>
      <c r="F76" s="353"/>
      <c r="G76" s="353"/>
      <c r="H76" s="353"/>
      <c r="I76" s="353"/>
      <c r="J76" s="353"/>
      <c r="K76" s="353"/>
      <c r="L76" s="353"/>
      <c r="M76" s="353"/>
    </row>
    <row r="77" spans="1:13">
      <c r="D77" s="124"/>
      <c r="E77" s="361"/>
      <c r="F77" s="353"/>
      <c r="G77" s="353"/>
      <c r="H77" s="353"/>
      <c r="I77" s="353"/>
      <c r="J77" s="353"/>
      <c r="K77" s="353"/>
      <c r="L77" s="353"/>
      <c r="M77" s="353"/>
    </row>
    <row r="78" spans="1:13">
      <c r="D78" s="124"/>
      <c r="E78" s="361"/>
      <c r="F78" s="353"/>
      <c r="G78" s="353"/>
      <c r="H78" s="353"/>
      <c r="I78" s="353"/>
      <c r="J78" s="353"/>
      <c r="K78" s="353"/>
      <c r="L78" s="353"/>
      <c r="M78" s="353"/>
    </row>
    <row r="79" spans="1:13">
      <c r="D79" s="137">
        <v>40148</v>
      </c>
      <c r="E79" s="352" t="s">
        <v>1175</v>
      </c>
      <c r="F79" s="353"/>
      <c r="G79" s="353"/>
      <c r="H79" s="353"/>
      <c r="I79" s="353"/>
      <c r="J79" s="353"/>
      <c r="K79" s="353"/>
      <c r="L79" s="353"/>
      <c r="M79" s="353"/>
    </row>
    <row r="80" spans="1:13">
      <c r="D80" s="137"/>
      <c r="E80" s="354"/>
      <c r="F80" s="353"/>
      <c r="G80" s="353"/>
      <c r="H80" s="353"/>
      <c r="I80" s="353"/>
      <c r="J80" s="353"/>
      <c r="K80" s="353"/>
      <c r="L80" s="353"/>
      <c r="M80" s="353"/>
    </row>
    <row r="81" spans="4:13">
      <c r="D81" s="126"/>
      <c r="E81" s="126"/>
      <c r="F81" s="126"/>
      <c r="G81" s="126"/>
      <c r="H81" s="126"/>
      <c r="I81" s="126"/>
      <c r="J81" s="126"/>
      <c r="K81" s="126"/>
      <c r="L81" s="126"/>
      <c r="M81" s="126"/>
    </row>
    <row r="82" spans="4:13">
      <c r="D82" s="138" t="s">
        <v>1141</v>
      </c>
      <c r="E82" s="129"/>
      <c r="F82" s="129"/>
      <c r="G82" s="129"/>
      <c r="H82" s="129"/>
      <c r="I82" s="129"/>
      <c r="J82" s="129"/>
      <c r="K82" s="129"/>
      <c r="L82" s="129"/>
      <c r="M82" s="129"/>
    </row>
    <row r="83" spans="4:13">
      <c r="D83" s="139">
        <v>40330</v>
      </c>
      <c r="E83" s="355" t="s">
        <v>1103</v>
      </c>
      <c r="F83" s="356"/>
      <c r="G83" s="356"/>
      <c r="H83" s="356"/>
      <c r="I83" s="356"/>
      <c r="J83" s="356"/>
      <c r="K83" s="356"/>
      <c r="L83" s="356"/>
      <c r="M83" s="356"/>
    </row>
    <row r="84" spans="4:13">
      <c r="D84" s="139">
        <v>40422</v>
      </c>
      <c r="E84" s="357" t="s">
        <v>1135</v>
      </c>
      <c r="F84" s="358"/>
      <c r="G84" s="358"/>
      <c r="H84" s="358"/>
      <c r="I84" s="358"/>
      <c r="J84" s="358"/>
      <c r="K84" s="358"/>
      <c r="L84" s="358"/>
      <c r="M84" s="358"/>
    </row>
    <row r="85" spans="4:13">
      <c r="D85" s="139"/>
      <c r="E85" s="357"/>
      <c r="F85" s="358"/>
      <c r="G85" s="358"/>
      <c r="H85" s="358"/>
      <c r="I85" s="358"/>
      <c r="J85" s="358"/>
      <c r="K85" s="358"/>
      <c r="L85" s="358"/>
      <c r="M85" s="358"/>
    </row>
    <row r="86" spans="4:13">
      <c r="D86" s="136"/>
      <c r="E86" s="136"/>
      <c r="F86" s="136"/>
      <c r="G86" s="136"/>
      <c r="H86" s="136"/>
      <c r="I86" s="136"/>
      <c r="J86" s="136"/>
      <c r="K86" s="136"/>
      <c r="L86" s="136"/>
      <c r="M86" s="136"/>
    </row>
    <row r="87" spans="4:13">
      <c r="D87" s="141" t="s">
        <v>1140</v>
      </c>
      <c r="E87" s="123"/>
      <c r="F87" s="123"/>
      <c r="G87" s="123"/>
      <c r="H87" s="123"/>
      <c r="I87" s="123"/>
      <c r="J87" s="123"/>
      <c r="K87" s="123"/>
      <c r="L87" s="123"/>
      <c r="M87" s="123"/>
    </row>
    <row r="88" spans="4:13">
      <c r="D88" s="137">
        <v>40613</v>
      </c>
      <c r="E88" s="352" t="s">
        <v>1104</v>
      </c>
      <c r="F88" s="353"/>
      <c r="G88" s="353"/>
      <c r="H88" s="353"/>
      <c r="I88" s="353"/>
      <c r="J88" s="353"/>
      <c r="K88" s="353"/>
      <c r="L88" s="353"/>
      <c r="M88" s="353"/>
    </row>
    <row r="89" spans="4:13">
      <c r="D89" s="137">
        <v>40634</v>
      </c>
      <c r="E89" s="352" t="s">
        <v>1105</v>
      </c>
      <c r="F89" s="353"/>
      <c r="G89" s="353"/>
      <c r="H89" s="353"/>
      <c r="I89" s="353"/>
      <c r="J89" s="353"/>
      <c r="K89" s="353"/>
      <c r="L89" s="353"/>
      <c r="M89" s="353"/>
    </row>
    <row r="90" spans="4:13">
      <c r="D90" s="137">
        <v>40836</v>
      </c>
      <c r="E90" s="352" t="s">
        <v>1106</v>
      </c>
      <c r="F90" s="353"/>
      <c r="G90" s="353"/>
      <c r="H90" s="353"/>
      <c r="I90" s="353"/>
      <c r="J90" s="353"/>
      <c r="K90" s="353"/>
      <c r="L90" s="353"/>
      <c r="M90" s="353"/>
    </row>
    <row r="91" spans="4:13">
      <c r="D91" s="137"/>
      <c r="E91" s="352"/>
      <c r="F91" s="353"/>
      <c r="G91" s="353"/>
      <c r="H91" s="353"/>
      <c r="I91" s="353"/>
      <c r="J91" s="353"/>
      <c r="K91" s="353"/>
      <c r="L91" s="353"/>
      <c r="M91" s="353"/>
    </row>
    <row r="92" spans="4:13">
      <c r="D92" s="137"/>
      <c r="E92" s="352"/>
      <c r="F92" s="353"/>
      <c r="G92" s="353"/>
      <c r="H92" s="353"/>
      <c r="I92" s="353"/>
      <c r="J92" s="353"/>
      <c r="K92" s="353"/>
      <c r="L92" s="353"/>
      <c r="M92" s="353"/>
    </row>
    <row r="93" spans="4:13">
      <c r="D93" s="137">
        <v>40857</v>
      </c>
      <c r="E93" s="352" t="s">
        <v>1385</v>
      </c>
      <c r="F93" s="353"/>
      <c r="G93" s="353"/>
      <c r="H93" s="353"/>
      <c r="I93" s="353"/>
      <c r="J93" s="353"/>
      <c r="K93" s="353"/>
      <c r="L93" s="353"/>
      <c r="M93" s="353"/>
    </row>
    <row r="94" spans="4:13">
      <c r="D94" s="137"/>
      <c r="E94" s="352"/>
      <c r="F94" s="353"/>
      <c r="G94" s="353"/>
      <c r="H94" s="353"/>
      <c r="I94" s="353"/>
      <c r="J94" s="353"/>
      <c r="K94" s="353"/>
      <c r="L94" s="353"/>
      <c r="M94" s="353"/>
    </row>
    <row r="95" spans="4:13">
      <c r="D95" s="137"/>
      <c r="E95" s="352"/>
      <c r="F95" s="353"/>
      <c r="G95" s="353"/>
      <c r="H95" s="353"/>
      <c r="I95" s="353"/>
      <c r="J95" s="353"/>
      <c r="K95" s="353"/>
      <c r="L95" s="353"/>
      <c r="M95" s="353"/>
    </row>
    <row r="96" spans="4:13">
      <c r="D96" s="142"/>
      <c r="E96" s="143"/>
      <c r="F96" s="143"/>
      <c r="G96" s="143"/>
      <c r="H96" s="143"/>
      <c r="I96" s="143"/>
      <c r="J96" s="143"/>
      <c r="K96" s="143"/>
      <c r="L96" s="143"/>
      <c r="M96" s="126"/>
    </row>
    <row r="97" spans="4:13">
      <c r="D97" s="138" t="s">
        <v>1139</v>
      </c>
      <c r="E97" s="129"/>
      <c r="F97" s="129"/>
      <c r="G97" s="129"/>
      <c r="H97" s="129"/>
      <c r="I97" s="129"/>
      <c r="J97" s="129"/>
      <c r="K97" s="129"/>
      <c r="L97" s="129"/>
      <c r="M97" s="129"/>
    </row>
    <row r="98" spans="4:13">
      <c r="D98" s="139">
        <v>40940</v>
      </c>
      <c r="E98" s="357" t="s">
        <v>1136</v>
      </c>
      <c r="F98" s="358"/>
      <c r="G98" s="358"/>
      <c r="H98" s="358"/>
      <c r="I98" s="358"/>
      <c r="J98" s="358"/>
      <c r="K98" s="358"/>
      <c r="L98" s="358"/>
      <c r="M98" s="358"/>
    </row>
    <row r="99" spans="4:13">
      <c r="D99" s="139"/>
      <c r="E99" s="357"/>
      <c r="F99" s="358"/>
      <c r="G99" s="358"/>
      <c r="H99" s="358"/>
      <c r="I99" s="358"/>
      <c r="J99" s="358"/>
      <c r="K99" s="358"/>
      <c r="L99" s="358"/>
      <c r="M99" s="358"/>
    </row>
    <row r="100" spans="4:13">
      <c r="D100" s="139"/>
      <c r="E100" s="357"/>
      <c r="F100" s="358"/>
      <c r="G100" s="358"/>
      <c r="H100" s="358"/>
      <c r="I100" s="358"/>
      <c r="J100" s="358"/>
      <c r="K100" s="358"/>
      <c r="L100" s="358"/>
      <c r="M100" s="358"/>
    </row>
    <row r="101" spans="4:13" ht="14.25" customHeight="1">
      <c r="D101" s="139">
        <v>40969</v>
      </c>
      <c r="E101" s="357" t="s">
        <v>1107</v>
      </c>
      <c r="F101" s="380"/>
      <c r="G101" s="380"/>
      <c r="H101" s="380"/>
      <c r="I101" s="380"/>
      <c r="J101" s="380"/>
      <c r="K101" s="380"/>
      <c r="L101" s="380"/>
      <c r="M101" s="380"/>
    </row>
    <row r="102" spans="4:13">
      <c r="D102" s="139"/>
      <c r="E102" s="381"/>
      <c r="F102" s="380"/>
      <c r="G102" s="380"/>
      <c r="H102" s="380"/>
      <c r="I102" s="380"/>
      <c r="J102" s="380"/>
      <c r="K102" s="380"/>
      <c r="L102" s="380"/>
      <c r="M102" s="380"/>
    </row>
    <row r="103" spans="4:13">
      <c r="D103" s="139"/>
      <c r="E103" s="381"/>
      <c r="F103" s="380"/>
      <c r="G103" s="380"/>
      <c r="H103" s="380"/>
      <c r="I103" s="380"/>
      <c r="J103" s="380"/>
      <c r="K103" s="380"/>
      <c r="L103" s="380"/>
      <c r="M103" s="380"/>
    </row>
    <row r="104" spans="4:13">
      <c r="D104" s="139">
        <v>41190</v>
      </c>
      <c r="E104" s="357" t="s">
        <v>1108</v>
      </c>
      <c r="F104" s="372"/>
      <c r="G104" s="372"/>
      <c r="H104" s="372"/>
      <c r="I104" s="372"/>
      <c r="J104" s="372"/>
      <c r="K104" s="372"/>
      <c r="L104" s="372"/>
      <c r="M104" s="372"/>
    </row>
    <row r="105" spans="4:13" ht="14.25" customHeight="1">
      <c r="D105" s="139">
        <v>41194</v>
      </c>
      <c r="E105" s="357" t="s">
        <v>1109</v>
      </c>
      <c r="F105" s="372"/>
      <c r="G105" s="372"/>
      <c r="H105" s="372"/>
      <c r="I105" s="372"/>
      <c r="J105" s="372"/>
      <c r="K105" s="372"/>
      <c r="L105" s="372"/>
      <c r="M105" s="372"/>
    </row>
    <row r="106" spans="4:13" ht="14.25" customHeight="1">
      <c r="D106" s="139">
        <v>41195</v>
      </c>
      <c r="E106" s="357" t="s">
        <v>1110</v>
      </c>
      <c r="F106" s="358"/>
      <c r="G106" s="358"/>
      <c r="H106" s="358"/>
      <c r="I106" s="358"/>
      <c r="J106" s="358"/>
      <c r="K106" s="358"/>
      <c r="L106" s="358"/>
      <c r="M106" s="358"/>
    </row>
    <row r="107" spans="4:13">
      <c r="D107" s="139">
        <v>41244</v>
      </c>
      <c r="E107" s="357" t="s">
        <v>1111</v>
      </c>
      <c r="F107" s="358"/>
      <c r="G107" s="358"/>
      <c r="H107" s="358"/>
      <c r="I107" s="358"/>
      <c r="J107" s="358"/>
      <c r="K107" s="358"/>
      <c r="L107" s="358"/>
      <c r="M107" s="358"/>
    </row>
    <row r="108" spans="4:13">
      <c r="D108" s="144"/>
      <c r="E108" s="136"/>
      <c r="F108" s="136"/>
      <c r="G108" s="136"/>
      <c r="H108" s="136"/>
      <c r="I108" s="136"/>
      <c r="J108" s="136"/>
      <c r="K108" s="136"/>
      <c r="L108" s="136"/>
      <c r="M108" s="136"/>
    </row>
    <row r="109" spans="4:13">
      <c r="D109" s="141" t="s">
        <v>1137</v>
      </c>
      <c r="E109" s="123"/>
      <c r="F109" s="123"/>
      <c r="G109" s="123"/>
      <c r="H109" s="123"/>
      <c r="I109" s="123"/>
      <c r="J109" s="123"/>
      <c r="K109" s="123"/>
      <c r="L109" s="123"/>
      <c r="M109" s="123"/>
    </row>
    <row r="110" spans="4:13">
      <c r="D110" s="137">
        <v>41319</v>
      </c>
      <c r="E110" s="352" t="s">
        <v>1166</v>
      </c>
      <c r="F110" s="353"/>
      <c r="G110" s="353"/>
      <c r="H110" s="353"/>
      <c r="I110" s="353"/>
      <c r="J110" s="353"/>
      <c r="K110" s="353"/>
      <c r="L110" s="353"/>
      <c r="M110" s="353"/>
    </row>
    <row r="111" spans="4:13">
      <c r="D111" s="137"/>
      <c r="E111" s="352"/>
      <c r="F111" s="353"/>
      <c r="G111" s="353"/>
      <c r="H111" s="353"/>
      <c r="I111" s="353"/>
      <c r="J111" s="353"/>
      <c r="K111" s="353"/>
      <c r="L111" s="353"/>
      <c r="M111" s="353"/>
    </row>
    <row r="112" spans="4:13">
      <c r="D112" s="137"/>
      <c r="E112" s="352"/>
      <c r="F112" s="353"/>
      <c r="G112" s="353"/>
      <c r="H112" s="353"/>
      <c r="I112" s="353"/>
      <c r="J112" s="353"/>
      <c r="K112" s="353"/>
      <c r="L112" s="353"/>
      <c r="M112" s="353"/>
    </row>
    <row r="113" spans="4:13">
      <c r="D113" s="137"/>
      <c r="E113" s="352"/>
      <c r="F113" s="353"/>
      <c r="G113" s="353"/>
      <c r="H113" s="353"/>
      <c r="I113" s="353"/>
      <c r="J113" s="353"/>
      <c r="K113" s="353"/>
      <c r="L113" s="353"/>
      <c r="M113" s="353"/>
    </row>
    <row r="114" spans="4:13">
      <c r="D114" s="137">
        <v>41364</v>
      </c>
      <c r="E114" s="145" t="s">
        <v>1112</v>
      </c>
      <c r="F114" s="146"/>
      <c r="G114" s="146"/>
      <c r="H114" s="146"/>
      <c r="I114" s="146"/>
      <c r="J114" s="146"/>
      <c r="K114" s="146"/>
      <c r="L114" s="146"/>
      <c r="M114" s="146"/>
    </row>
    <row r="115" spans="4:13">
      <c r="D115" s="137">
        <v>41365</v>
      </c>
      <c r="E115" s="145" t="s">
        <v>1113</v>
      </c>
      <c r="F115" s="146"/>
      <c r="G115" s="146"/>
      <c r="H115" s="146"/>
      <c r="I115" s="146"/>
      <c r="J115" s="146"/>
      <c r="K115" s="146"/>
      <c r="L115" s="146"/>
      <c r="M115" s="146"/>
    </row>
    <row r="116" spans="4:13">
      <c r="D116" s="137"/>
      <c r="E116" s="145"/>
      <c r="F116" s="146"/>
      <c r="G116" s="146"/>
      <c r="H116" s="146"/>
      <c r="I116" s="146"/>
      <c r="J116" s="146"/>
      <c r="K116" s="146"/>
      <c r="L116" s="146"/>
      <c r="M116" s="146"/>
    </row>
    <row r="117" spans="4:13">
      <c r="D117" s="137"/>
      <c r="E117" s="145"/>
      <c r="F117" s="146"/>
      <c r="G117" s="146"/>
      <c r="H117" s="146"/>
      <c r="I117" s="146"/>
      <c r="J117" s="146"/>
      <c r="K117" s="146"/>
      <c r="L117" s="146"/>
      <c r="M117" s="146"/>
    </row>
    <row r="118" spans="4:13">
      <c r="D118" s="137"/>
      <c r="E118" s="145"/>
      <c r="F118" s="146"/>
      <c r="G118" s="146"/>
      <c r="H118" s="146"/>
      <c r="I118" s="146"/>
      <c r="J118" s="146"/>
      <c r="K118" s="146"/>
      <c r="L118" s="146"/>
      <c r="M118" s="146"/>
    </row>
    <row r="119" spans="4:13">
      <c r="D119" s="141" t="s">
        <v>1137</v>
      </c>
      <c r="E119" s="123"/>
      <c r="F119" s="123"/>
      <c r="G119" s="123"/>
      <c r="H119" s="123"/>
      <c r="I119" s="123"/>
      <c r="J119" s="123"/>
      <c r="K119" s="123"/>
      <c r="L119" s="123"/>
      <c r="M119" s="123"/>
    </row>
    <row r="120" spans="4:13">
      <c r="D120" s="147">
        <v>41400</v>
      </c>
      <c r="E120" s="373" t="s">
        <v>1114</v>
      </c>
      <c r="F120" s="374"/>
      <c r="G120" s="374"/>
      <c r="H120" s="374"/>
      <c r="I120" s="374"/>
      <c r="J120" s="374"/>
      <c r="K120" s="374"/>
      <c r="L120" s="374"/>
      <c r="M120" s="374"/>
    </row>
    <row r="121" spans="4:13">
      <c r="D121" s="137"/>
      <c r="E121" s="352" t="s">
        <v>1159</v>
      </c>
      <c r="F121" s="353"/>
      <c r="G121" s="353"/>
      <c r="H121" s="353"/>
      <c r="I121" s="353"/>
      <c r="J121" s="353"/>
      <c r="K121" s="353"/>
      <c r="L121" s="353"/>
      <c r="M121" s="353"/>
    </row>
    <row r="122" spans="4:13">
      <c r="D122" s="137"/>
      <c r="E122" s="354"/>
      <c r="F122" s="353"/>
      <c r="G122" s="353"/>
      <c r="H122" s="353"/>
      <c r="I122" s="353"/>
      <c r="J122" s="353"/>
      <c r="K122" s="353"/>
      <c r="L122" s="353"/>
      <c r="M122" s="353"/>
    </row>
    <row r="123" spans="4:13">
      <c r="D123" s="146"/>
      <c r="E123" s="378" t="s">
        <v>1190</v>
      </c>
      <c r="F123" s="379"/>
      <c r="G123" s="379"/>
      <c r="H123" s="379"/>
      <c r="I123" s="379"/>
      <c r="J123" s="112"/>
      <c r="K123" s="112"/>
      <c r="L123" s="112"/>
      <c r="M123" s="112"/>
    </row>
    <row r="124" spans="4:13">
      <c r="D124" s="146"/>
      <c r="E124" s="375" t="s">
        <v>1156</v>
      </c>
      <c r="F124" s="376"/>
      <c r="G124" s="376"/>
      <c r="H124" s="376"/>
      <c r="I124" s="376"/>
      <c r="J124" s="376"/>
      <c r="K124" s="376"/>
      <c r="L124" s="376"/>
      <c r="M124" s="376"/>
    </row>
    <row r="125" spans="4:13">
      <c r="D125" s="146"/>
      <c r="E125" s="377"/>
      <c r="F125" s="376"/>
      <c r="G125" s="376"/>
      <c r="H125" s="376"/>
      <c r="I125" s="376"/>
      <c r="J125" s="376"/>
      <c r="K125" s="376"/>
      <c r="L125" s="376"/>
      <c r="M125" s="376"/>
    </row>
    <row r="126" spans="4:13">
      <c r="D126" s="146"/>
      <c r="E126" s="375" t="s">
        <v>1157</v>
      </c>
      <c r="F126" s="376"/>
      <c r="G126" s="376"/>
      <c r="H126" s="376"/>
      <c r="I126" s="376"/>
      <c r="J126" s="376"/>
      <c r="K126" s="376"/>
      <c r="L126" s="376"/>
      <c r="M126" s="376"/>
    </row>
    <row r="127" spans="4:13">
      <c r="D127" s="146"/>
      <c r="E127" s="375"/>
      <c r="F127" s="376"/>
      <c r="G127" s="376"/>
      <c r="H127" s="376"/>
      <c r="I127" s="376"/>
      <c r="J127" s="376"/>
      <c r="K127" s="376"/>
      <c r="L127" s="376"/>
      <c r="M127" s="376"/>
    </row>
    <row r="128" spans="4:13">
      <c r="D128" s="146"/>
      <c r="E128" s="375" t="s">
        <v>1158</v>
      </c>
      <c r="F128" s="376"/>
      <c r="G128" s="376"/>
      <c r="H128" s="376"/>
      <c r="I128" s="376"/>
      <c r="J128" s="376"/>
      <c r="K128" s="376"/>
      <c r="L128" s="376"/>
      <c r="M128" s="376"/>
    </row>
    <row r="129" spans="4:13">
      <c r="D129" s="146"/>
      <c r="E129" s="375"/>
      <c r="F129" s="376"/>
      <c r="G129" s="376"/>
      <c r="H129" s="376"/>
      <c r="I129" s="376"/>
      <c r="J129" s="376"/>
      <c r="K129" s="376"/>
      <c r="L129" s="376"/>
      <c r="M129" s="376"/>
    </row>
    <row r="130" spans="4:13">
      <c r="D130" s="146"/>
      <c r="E130" s="377"/>
      <c r="F130" s="376"/>
      <c r="G130" s="376"/>
      <c r="H130" s="376"/>
      <c r="I130" s="376"/>
      <c r="J130" s="376"/>
      <c r="K130" s="376"/>
      <c r="L130" s="376"/>
      <c r="M130" s="376"/>
    </row>
    <row r="131" spans="4:13">
      <c r="D131" s="137">
        <v>41426</v>
      </c>
      <c r="E131" s="352" t="s">
        <v>1115</v>
      </c>
      <c r="F131" s="353"/>
      <c r="G131" s="353"/>
      <c r="H131" s="353"/>
      <c r="I131" s="353"/>
      <c r="J131" s="353"/>
      <c r="K131" s="353"/>
      <c r="L131" s="353"/>
      <c r="M131" s="353"/>
    </row>
    <row r="132" spans="4:13">
      <c r="D132" s="126"/>
      <c r="E132" s="126"/>
      <c r="F132" s="126"/>
      <c r="G132" s="126"/>
      <c r="H132" s="126"/>
      <c r="I132" s="126"/>
      <c r="J132" s="126"/>
      <c r="K132" s="126"/>
      <c r="L132" s="126"/>
      <c r="M132" s="126"/>
    </row>
    <row r="133" spans="4:13">
      <c r="D133" s="138" t="s">
        <v>1138</v>
      </c>
      <c r="E133" s="129"/>
      <c r="F133" s="129"/>
      <c r="G133" s="129"/>
      <c r="H133" s="129"/>
      <c r="I133" s="129"/>
      <c r="J133" s="129"/>
      <c r="K133" s="129"/>
      <c r="L133" s="129"/>
      <c r="M133" s="129"/>
    </row>
    <row r="134" spans="4:13">
      <c r="D134" s="139">
        <v>41730</v>
      </c>
      <c r="E134" s="355" t="s">
        <v>1374</v>
      </c>
      <c r="F134" s="356"/>
      <c r="G134" s="356"/>
      <c r="H134" s="356"/>
      <c r="I134" s="356"/>
      <c r="J134" s="356"/>
      <c r="K134" s="356"/>
      <c r="L134" s="356"/>
      <c r="M134" s="356"/>
    </row>
    <row r="135" spans="4:13">
      <c r="D135" s="139"/>
      <c r="E135" s="363"/>
      <c r="F135" s="358"/>
      <c r="G135" s="358"/>
      <c r="H135" s="358"/>
      <c r="I135" s="358"/>
      <c r="J135" s="358"/>
      <c r="K135" s="358"/>
      <c r="L135" s="358"/>
      <c r="M135" s="358"/>
    </row>
    <row r="136" spans="4:13">
      <c r="D136" s="139">
        <v>41791</v>
      </c>
      <c r="E136" s="357" t="s">
        <v>1116</v>
      </c>
      <c r="F136" s="358"/>
      <c r="G136" s="358"/>
      <c r="H136" s="358"/>
      <c r="I136" s="358"/>
      <c r="J136" s="358"/>
      <c r="K136" s="358"/>
      <c r="L136" s="358"/>
      <c r="M136" s="358"/>
    </row>
    <row r="137" spans="4:13">
      <c r="D137" s="139"/>
      <c r="E137" s="363"/>
      <c r="F137" s="358"/>
      <c r="G137" s="358"/>
      <c r="H137" s="358"/>
      <c r="I137" s="358"/>
      <c r="J137" s="358"/>
      <c r="K137" s="358"/>
      <c r="L137" s="358"/>
      <c r="M137" s="358"/>
    </row>
    <row r="138" spans="4:13">
      <c r="D138" s="136"/>
      <c r="E138" s="136"/>
      <c r="F138" s="136"/>
      <c r="G138" s="136"/>
      <c r="H138" s="136"/>
      <c r="I138" s="136"/>
      <c r="J138" s="136"/>
      <c r="K138" s="136"/>
      <c r="L138" s="136"/>
      <c r="M138" s="136"/>
    </row>
    <row r="139" spans="4:13">
      <c r="D139" s="141" t="s">
        <v>1359</v>
      </c>
      <c r="E139" s="123"/>
      <c r="F139" s="123"/>
      <c r="G139" s="123"/>
      <c r="H139" s="123"/>
      <c r="I139" s="123"/>
      <c r="J139" s="123"/>
      <c r="K139" s="123"/>
      <c r="L139" s="123"/>
      <c r="M139" s="123"/>
    </row>
    <row r="140" spans="4:13">
      <c r="D140" s="137">
        <v>42095</v>
      </c>
      <c r="E140" s="352" t="s">
        <v>1119</v>
      </c>
      <c r="F140" s="353"/>
      <c r="G140" s="353"/>
      <c r="H140" s="353"/>
      <c r="I140" s="353"/>
      <c r="J140" s="353"/>
      <c r="K140" s="353"/>
      <c r="L140" s="353"/>
      <c r="M140" s="353"/>
    </row>
    <row r="141" spans="4:13">
      <c r="D141" s="137">
        <v>42125</v>
      </c>
      <c r="E141" s="352" t="s">
        <v>1120</v>
      </c>
      <c r="F141" s="353"/>
      <c r="G141" s="353"/>
      <c r="H141" s="353"/>
      <c r="I141" s="353"/>
      <c r="J141" s="353"/>
      <c r="K141" s="353"/>
      <c r="L141" s="353"/>
      <c r="M141" s="353"/>
    </row>
    <row r="142" spans="4:13">
      <c r="D142" s="137"/>
      <c r="E142" s="354"/>
      <c r="F142" s="353"/>
      <c r="G142" s="353"/>
      <c r="H142" s="353"/>
      <c r="I142" s="353"/>
      <c r="J142" s="353"/>
      <c r="K142" s="353"/>
      <c r="L142" s="353"/>
      <c r="M142" s="353"/>
    </row>
    <row r="143" spans="4:13">
      <c r="D143" s="126"/>
      <c r="E143" s="126"/>
      <c r="F143" s="126"/>
      <c r="G143" s="126"/>
      <c r="H143" s="126"/>
      <c r="I143" s="126"/>
      <c r="J143" s="126"/>
      <c r="K143" s="126"/>
      <c r="L143" s="126"/>
      <c r="M143" s="126"/>
    </row>
    <row r="144" spans="4:13">
      <c r="D144" s="138" t="s">
        <v>1144</v>
      </c>
      <c r="E144" s="129"/>
      <c r="F144" s="129"/>
      <c r="G144" s="129"/>
      <c r="H144" s="129"/>
      <c r="I144" s="129"/>
      <c r="J144" s="129"/>
      <c r="K144" s="129"/>
      <c r="L144" s="129"/>
      <c r="M144" s="129"/>
    </row>
    <row r="145" spans="4:13">
      <c r="D145" s="139">
        <v>42460</v>
      </c>
      <c r="E145" s="148" t="s">
        <v>1121</v>
      </c>
      <c r="F145" s="133"/>
      <c r="G145" s="133"/>
      <c r="H145" s="133"/>
      <c r="I145" s="133"/>
      <c r="J145" s="133"/>
      <c r="K145" s="133"/>
      <c r="L145" s="133"/>
      <c r="M145" s="133"/>
    </row>
    <row r="146" spans="4:13">
      <c r="D146" s="139">
        <v>42461</v>
      </c>
      <c r="E146" s="148" t="s">
        <v>1122</v>
      </c>
      <c r="F146" s="133"/>
      <c r="G146" s="133"/>
      <c r="H146" s="133"/>
      <c r="I146" s="133"/>
      <c r="J146" s="133"/>
      <c r="K146" s="133"/>
      <c r="L146" s="133"/>
      <c r="M146" s="133"/>
    </row>
    <row r="147" spans="4:13">
      <c r="D147" s="149">
        <v>42517</v>
      </c>
      <c r="E147" s="357" t="s">
        <v>1160</v>
      </c>
      <c r="F147" s="362"/>
      <c r="G147" s="362"/>
      <c r="H147" s="362"/>
      <c r="I147" s="362"/>
      <c r="J147" s="362"/>
      <c r="K147" s="362"/>
      <c r="L147" s="362"/>
      <c r="M147" s="362"/>
    </row>
    <row r="148" spans="4:13">
      <c r="D148" s="139"/>
      <c r="E148" s="357"/>
      <c r="F148" s="362"/>
      <c r="G148" s="362"/>
      <c r="H148" s="362"/>
      <c r="I148" s="362"/>
      <c r="J148" s="362"/>
      <c r="K148" s="362"/>
      <c r="L148" s="362"/>
      <c r="M148" s="362"/>
    </row>
    <row r="149" spans="4:13">
      <c r="D149" s="139"/>
      <c r="E149" s="357"/>
      <c r="F149" s="362"/>
      <c r="G149" s="362"/>
      <c r="H149" s="362"/>
      <c r="I149" s="362"/>
      <c r="J149" s="362"/>
      <c r="K149" s="362"/>
      <c r="L149" s="362"/>
      <c r="M149" s="362"/>
    </row>
    <row r="150" spans="4:13">
      <c r="D150" s="139">
        <v>42466</v>
      </c>
      <c r="E150" s="357" t="s">
        <v>1123</v>
      </c>
      <c r="F150" s="358"/>
      <c r="G150" s="358"/>
      <c r="H150" s="358"/>
      <c r="I150" s="358"/>
      <c r="J150" s="358"/>
      <c r="K150" s="358"/>
      <c r="L150" s="358"/>
      <c r="M150" s="358"/>
    </row>
    <row r="151" spans="4:13">
      <c r="D151" s="139"/>
      <c r="E151" s="363"/>
      <c r="F151" s="358"/>
      <c r="G151" s="358"/>
      <c r="H151" s="358"/>
      <c r="I151" s="358"/>
      <c r="J151" s="358"/>
      <c r="K151" s="358"/>
      <c r="L151" s="358"/>
      <c r="M151" s="358"/>
    </row>
    <row r="152" spans="4:13">
      <c r="D152" s="144"/>
      <c r="E152" s="136"/>
      <c r="F152" s="136"/>
      <c r="G152" s="136"/>
      <c r="H152" s="136"/>
      <c r="I152" s="136"/>
      <c r="J152" s="136"/>
      <c r="K152" s="136"/>
      <c r="L152" s="136"/>
      <c r="M152" s="136"/>
    </row>
    <row r="153" spans="4:13">
      <c r="D153" s="141" t="s">
        <v>1145</v>
      </c>
      <c r="E153" s="123"/>
      <c r="F153" s="123"/>
      <c r="G153" s="123"/>
      <c r="H153" s="123"/>
      <c r="I153" s="123"/>
      <c r="J153" s="123"/>
      <c r="K153" s="123"/>
      <c r="L153" s="123"/>
      <c r="M153" s="123"/>
    </row>
    <row r="154" spans="4:13">
      <c r="D154" s="126"/>
      <c r="E154" s="126"/>
      <c r="F154" s="126"/>
      <c r="G154" s="126"/>
      <c r="H154" s="126"/>
      <c r="I154" s="126"/>
      <c r="J154" s="126"/>
      <c r="K154" s="126"/>
      <c r="L154" s="126"/>
      <c r="M154" s="126"/>
    </row>
    <row r="155" spans="4:13">
      <c r="D155" s="138" t="s">
        <v>1146</v>
      </c>
      <c r="E155" s="129"/>
      <c r="F155" s="129"/>
      <c r="G155" s="129"/>
      <c r="H155" s="129"/>
      <c r="I155" s="129"/>
      <c r="J155" s="129"/>
      <c r="K155" s="129"/>
      <c r="L155" s="129"/>
      <c r="M155" s="129"/>
    </row>
    <row r="156" spans="4:13">
      <c r="D156" s="139">
        <v>43190</v>
      </c>
      <c r="E156" s="148" t="s">
        <v>1124</v>
      </c>
      <c r="F156" s="133"/>
      <c r="G156" s="133"/>
      <c r="H156" s="133"/>
      <c r="I156" s="133"/>
      <c r="J156" s="133"/>
      <c r="K156" s="133"/>
      <c r="L156" s="133"/>
      <c r="M156" s="133"/>
    </row>
    <row r="157" spans="4:13">
      <c r="D157" s="139">
        <v>43191</v>
      </c>
      <c r="E157" s="148" t="s">
        <v>1125</v>
      </c>
      <c r="F157" s="133"/>
      <c r="G157" s="133"/>
      <c r="H157" s="133"/>
      <c r="I157" s="133"/>
      <c r="J157" s="133"/>
      <c r="K157" s="133"/>
      <c r="L157" s="133"/>
      <c r="M157" s="133"/>
    </row>
    <row r="158" spans="4:13">
      <c r="D158" s="136"/>
      <c r="E158" s="136"/>
      <c r="F158" s="136"/>
      <c r="G158" s="136"/>
      <c r="H158" s="136"/>
      <c r="I158" s="136"/>
      <c r="J158" s="136"/>
      <c r="K158" s="136"/>
      <c r="L158" s="136"/>
      <c r="M158" s="136"/>
    </row>
    <row r="159" spans="4:13">
      <c r="D159" s="141" t="s">
        <v>1147</v>
      </c>
      <c r="E159" s="123"/>
      <c r="F159" s="123"/>
      <c r="G159" s="123"/>
      <c r="H159" s="123"/>
      <c r="I159" s="123"/>
      <c r="J159" s="123"/>
      <c r="K159" s="123"/>
      <c r="L159" s="123"/>
      <c r="M159" s="123"/>
    </row>
    <row r="160" spans="4:13">
      <c r="D160" s="137">
        <v>43671</v>
      </c>
      <c r="E160" s="352" t="s">
        <v>1161</v>
      </c>
      <c r="F160" s="353"/>
      <c r="G160" s="353"/>
      <c r="H160" s="353"/>
      <c r="I160" s="353"/>
      <c r="J160" s="353"/>
      <c r="K160" s="353"/>
      <c r="L160" s="353"/>
      <c r="M160" s="353"/>
    </row>
    <row r="161" spans="4:13">
      <c r="D161" s="137"/>
      <c r="E161" s="352"/>
      <c r="F161" s="353"/>
      <c r="G161" s="353"/>
      <c r="H161" s="353"/>
      <c r="I161" s="353"/>
      <c r="J161" s="353"/>
      <c r="K161" s="353"/>
      <c r="L161" s="353"/>
      <c r="M161" s="353"/>
    </row>
    <row r="162" spans="4:13">
      <c r="D162" s="126"/>
      <c r="E162" s="126"/>
      <c r="F162" s="126"/>
      <c r="G162" s="126"/>
      <c r="H162" s="126"/>
      <c r="I162" s="126"/>
      <c r="J162" s="126"/>
      <c r="K162" s="126"/>
      <c r="L162" s="126"/>
      <c r="M162" s="126"/>
    </row>
    <row r="163" spans="4:13">
      <c r="D163" s="138" t="s">
        <v>1148</v>
      </c>
      <c r="E163" s="129"/>
      <c r="F163" s="129"/>
      <c r="G163" s="129"/>
      <c r="H163" s="129"/>
      <c r="I163" s="129"/>
      <c r="J163" s="129"/>
      <c r="K163" s="129"/>
      <c r="L163" s="129"/>
      <c r="M163" s="129"/>
    </row>
    <row r="164" spans="4:13">
      <c r="D164" s="133"/>
      <c r="E164" s="357" t="s">
        <v>1162</v>
      </c>
      <c r="F164" s="358"/>
      <c r="G164" s="358"/>
      <c r="H164" s="358"/>
      <c r="I164" s="358"/>
      <c r="J164" s="358"/>
      <c r="K164" s="358"/>
      <c r="L164" s="358"/>
      <c r="M164" s="358"/>
    </row>
    <row r="165" spans="4:13">
      <c r="D165" s="133"/>
      <c r="E165" s="357"/>
      <c r="F165" s="358"/>
      <c r="G165" s="358"/>
      <c r="H165" s="358"/>
      <c r="I165" s="358"/>
      <c r="J165" s="358"/>
      <c r="K165" s="358"/>
      <c r="L165" s="358"/>
      <c r="M165" s="358"/>
    </row>
    <row r="166" spans="4:13">
      <c r="D166" s="133"/>
      <c r="E166" s="357"/>
      <c r="F166" s="358"/>
      <c r="G166" s="358"/>
      <c r="H166" s="358"/>
      <c r="I166" s="358"/>
      <c r="J166" s="358"/>
      <c r="K166" s="358"/>
      <c r="L166" s="358"/>
      <c r="M166" s="358"/>
    </row>
    <row r="167" spans="4:13">
      <c r="D167" s="151"/>
      <c r="E167" s="136"/>
      <c r="F167" s="136"/>
      <c r="G167" s="136"/>
      <c r="H167" s="136"/>
      <c r="I167" s="136"/>
      <c r="J167" s="136"/>
      <c r="K167" s="136"/>
      <c r="L167" s="136"/>
      <c r="M167" s="136"/>
    </row>
    <row r="168" spans="4:13">
      <c r="D168" s="141" t="s">
        <v>1149</v>
      </c>
      <c r="E168" s="123"/>
      <c r="F168" s="123"/>
      <c r="G168" s="123"/>
      <c r="H168" s="123"/>
      <c r="I168" s="123"/>
      <c r="J168" s="123"/>
      <c r="K168" s="123"/>
      <c r="L168" s="123"/>
      <c r="M168" s="123"/>
    </row>
    <row r="169" spans="4:13">
      <c r="D169" s="137">
        <v>44286</v>
      </c>
      <c r="E169" s="145" t="s">
        <v>1126</v>
      </c>
      <c r="F169" s="146"/>
      <c r="G169" s="146"/>
      <c r="H169" s="146"/>
      <c r="I169" s="146"/>
      <c r="J169" s="146"/>
      <c r="K169" s="146"/>
      <c r="L169" s="146"/>
      <c r="M169" s="146"/>
    </row>
    <row r="170" spans="4:13">
      <c r="D170" s="137">
        <v>44287</v>
      </c>
      <c r="E170" s="145" t="s">
        <v>1127</v>
      </c>
      <c r="F170" s="146"/>
      <c r="G170" s="146"/>
      <c r="H170" s="146"/>
      <c r="I170" s="146"/>
      <c r="J170" s="146"/>
      <c r="K170" s="146"/>
      <c r="L170" s="146"/>
      <c r="M170" s="146"/>
    </row>
    <row r="171" spans="4:13">
      <c r="D171" s="137">
        <v>45082</v>
      </c>
      <c r="E171" s="352" t="s">
        <v>1376</v>
      </c>
      <c r="F171" s="365"/>
      <c r="G171" s="365"/>
      <c r="H171" s="365"/>
      <c r="I171" s="365"/>
      <c r="J171" s="365"/>
      <c r="K171" s="365"/>
      <c r="L171" s="365"/>
      <c r="M171" s="365"/>
    </row>
    <row r="172" spans="4:13">
      <c r="D172" s="137"/>
      <c r="E172" s="366"/>
      <c r="F172" s="365"/>
      <c r="G172" s="365"/>
      <c r="H172" s="365"/>
      <c r="I172" s="365"/>
      <c r="J172" s="365"/>
      <c r="K172" s="365"/>
      <c r="L172" s="365"/>
      <c r="M172" s="365"/>
    </row>
    <row r="173" spans="4:13">
      <c r="D173" s="137">
        <v>44367</v>
      </c>
      <c r="E173" s="352" t="s">
        <v>1128</v>
      </c>
      <c r="F173" s="353"/>
      <c r="G173" s="353"/>
      <c r="H173" s="353"/>
      <c r="I173" s="353"/>
      <c r="J173" s="353"/>
      <c r="K173" s="353"/>
      <c r="L173" s="353"/>
      <c r="M173" s="353"/>
    </row>
    <row r="174" spans="4:13">
      <c r="D174" s="137"/>
      <c r="E174" s="352"/>
      <c r="F174" s="353"/>
      <c r="G174" s="353"/>
      <c r="H174" s="353"/>
      <c r="I174" s="353"/>
      <c r="J174" s="353"/>
      <c r="K174" s="353"/>
      <c r="L174" s="353"/>
      <c r="M174" s="353"/>
    </row>
    <row r="175" spans="4:13">
      <c r="D175" s="137">
        <v>44452</v>
      </c>
      <c r="E175" s="352" t="s">
        <v>1129</v>
      </c>
      <c r="F175" s="353"/>
      <c r="G175" s="353"/>
      <c r="H175" s="353"/>
      <c r="I175" s="353"/>
      <c r="J175" s="353"/>
      <c r="K175" s="353"/>
      <c r="L175" s="353"/>
      <c r="M175" s="353"/>
    </row>
    <row r="176" spans="4:13" ht="14.25" customHeight="1">
      <c r="D176" s="137">
        <v>44459</v>
      </c>
      <c r="E176" s="354" t="s">
        <v>1377</v>
      </c>
      <c r="F176" s="353"/>
      <c r="G176" s="353"/>
      <c r="H176" s="353"/>
      <c r="I176" s="353"/>
      <c r="J176" s="353"/>
      <c r="K176" s="353"/>
      <c r="L176" s="353"/>
      <c r="M176" s="353"/>
    </row>
    <row r="177" spans="4:13">
      <c r="D177" s="137"/>
      <c r="E177" s="354"/>
      <c r="F177" s="353"/>
      <c r="G177" s="353"/>
      <c r="H177" s="353"/>
      <c r="I177" s="353"/>
      <c r="J177" s="353"/>
      <c r="K177" s="353"/>
      <c r="L177" s="353"/>
      <c r="M177" s="353"/>
    </row>
    <row r="178" spans="4:13">
      <c r="D178" s="126"/>
      <c r="E178" s="126"/>
      <c r="F178" s="126"/>
      <c r="G178" s="126"/>
      <c r="H178" s="126"/>
      <c r="I178" s="126"/>
      <c r="J178" s="126"/>
      <c r="K178" s="126"/>
      <c r="L178" s="126"/>
      <c r="M178" s="126"/>
    </row>
    <row r="179" spans="4:13">
      <c r="D179" s="138" t="s">
        <v>1150</v>
      </c>
      <c r="E179" s="129"/>
      <c r="F179" s="129"/>
      <c r="G179" s="129"/>
      <c r="H179" s="129"/>
      <c r="I179" s="129"/>
      <c r="J179" s="129"/>
      <c r="K179" s="129"/>
      <c r="L179" s="129"/>
      <c r="M179" s="129"/>
    </row>
    <row r="180" spans="4:13">
      <c r="D180" s="139">
        <v>44699</v>
      </c>
      <c r="E180" s="148" t="s">
        <v>1130</v>
      </c>
      <c r="F180" s="133"/>
      <c r="G180" s="133"/>
      <c r="H180" s="133"/>
      <c r="I180" s="133"/>
      <c r="J180" s="133"/>
      <c r="K180" s="133"/>
      <c r="L180" s="133"/>
      <c r="M180" s="133"/>
    </row>
    <row r="181" spans="4:13">
      <c r="D181" s="139">
        <v>44713</v>
      </c>
      <c r="E181" s="152" t="s">
        <v>1131</v>
      </c>
      <c r="F181" s="153"/>
      <c r="G181" s="153"/>
      <c r="H181" s="153"/>
      <c r="I181" s="153"/>
      <c r="J181" s="153"/>
      <c r="K181" s="153"/>
      <c r="L181" s="153"/>
      <c r="M181" s="153"/>
    </row>
    <row r="182" spans="4:13">
      <c r="D182" s="139">
        <v>44792</v>
      </c>
      <c r="E182" s="370" t="s">
        <v>1378</v>
      </c>
      <c r="F182" s="371"/>
      <c r="G182" s="371"/>
      <c r="H182" s="371"/>
      <c r="I182" s="371"/>
      <c r="J182" s="371"/>
      <c r="K182" s="371"/>
      <c r="L182" s="371"/>
      <c r="M182" s="371"/>
    </row>
    <row r="183" spans="4:13">
      <c r="D183" s="139">
        <v>44800</v>
      </c>
      <c r="E183" s="357" t="s">
        <v>1364</v>
      </c>
      <c r="F183" s="358"/>
      <c r="G183" s="358"/>
      <c r="H183" s="358"/>
      <c r="I183" s="358"/>
      <c r="J183" s="358"/>
      <c r="K183" s="358"/>
      <c r="L183" s="358"/>
      <c r="M183" s="358"/>
    </row>
    <row r="184" spans="4:13">
      <c r="D184" s="139"/>
      <c r="E184" s="364" t="s">
        <v>1365</v>
      </c>
      <c r="F184" s="358"/>
      <c r="G184" s="358"/>
      <c r="H184" s="358"/>
      <c r="I184" s="358"/>
      <c r="J184" s="358"/>
      <c r="K184" s="358"/>
      <c r="L184" s="358"/>
      <c r="M184" s="358"/>
    </row>
    <row r="185" spans="4:13">
      <c r="D185" s="139"/>
      <c r="E185" s="357"/>
      <c r="F185" s="358"/>
      <c r="G185" s="358"/>
      <c r="H185" s="358"/>
      <c r="I185" s="358"/>
      <c r="J185" s="358"/>
      <c r="K185" s="358"/>
      <c r="L185" s="358"/>
      <c r="M185" s="358"/>
    </row>
    <row r="186" spans="4:13">
      <c r="D186" s="139"/>
      <c r="E186" s="363"/>
      <c r="F186" s="358"/>
      <c r="G186" s="358"/>
      <c r="H186" s="358"/>
      <c r="I186" s="358"/>
      <c r="J186" s="358"/>
      <c r="K186" s="358"/>
      <c r="L186" s="358"/>
      <c r="M186" s="358"/>
    </row>
    <row r="187" spans="4:13">
      <c r="D187" s="139">
        <v>44805</v>
      </c>
      <c r="E187" s="357" t="s">
        <v>1361</v>
      </c>
      <c r="F187" s="358"/>
      <c r="G187" s="358"/>
      <c r="H187" s="358"/>
      <c r="I187" s="358"/>
      <c r="J187" s="358"/>
      <c r="K187" s="358"/>
      <c r="L187" s="358"/>
      <c r="M187" s="358"/>
    </row>
    <row r="188" spans="4:13">
      <c r="D188" s="139"/>
      <c r="E188" s="357"/>
      <c r="F188" s="358"/>
      <c r="G188" s="358"/>
      <c r="H188" s="358"/>
      <c r="I188" s="358"/>
      <c r="J188" s="358"/>
      <c r="K188" s="358"/>
      <c r="L188" s="358"/>
      <c r="M188" s="358"/>
    </row>
    <row r="189" spans="4:13">
      <c r="D189" s="139">
        <v>44819</v>
      </c>
      <c r="E189" s="357" t="s">
        <v>1189</v>
      </c>
      <c r="F189" s="358"/>
      <c r="G189" s="358"/>
      <c r="H189" s="358"/>
      <c r="I189" s="358"/>
      <c r="J189" s="358"/>
      <c r="K189" s="358"/>
      <c r="L189" s="358"/>
      <c r="M189" s="358"/>
    </row>
    <row r="190" spans="4:13">
      <c r="D190" s="139"/>
      <c r="E190" s="357"/>
      <c r="F190" s="358"/>
      <c r="G190" s="358"/>
      <c r="H190" s="358"/>
      <c r="I190" s="358"/>
      <c r="J190" s="358"/>
      <c r="K190" s="358"/>
      <c r="L190" s="358"/>
      <c r="M190" s="358"/>
    </row>
    <row r="191" spans="4:13">
      <c r="D191" s="139">
        <v>44823</v>
      </c>
      <c r="E191" s="363" t="s">
        <v>1377</v>
      </c>
      <c r="F191" s="365"/>
      <c r="G191" s="365"/>
      <c r="H191" s="365"/>
      <c r="I191" s="365"/>
      <c r="J191" s="365"/>
      <c r="K191" s="365"/>
      <c r="L191" s="365"/>
      <c r="M191" s="365"/>
    </row>
    <row r="192" spans="4:13">
      <c r="D192" s="139"/>
      <c r="E192" s="366"/>
      <c r="F192" s="365"/>
      <c r="G192" s="365"/>
      <c r="H192" s="365"/>
      <c r="I192" s="365"/>
      <c r="J192" s="365"/>
      <c r="K192" s="365"/>
      <c r="L192" s="365"/>
      <c r="M192" s="365"/>
    </row>
    <row r="193" spans="4:13">
      <c r="D193" s="139">
        <v>44829</v>
      </c>
      <c r="E193" s="357" t="s">
        <v>1366</v>
      </c>
      <c r="F193" s="365"/>
      <c r="G193" s="365"/>
      <c r="H193" s="365"/>
      <c r="I193" s="365"/>
      <c r="J193" s="365"/>
      <c r="K193" s="365"/>
      <c r="L193" s="365"/>
      <c r="M193" s="365"/>
    </row>
    <row r="194" spans="4:13">
      <c r="D194" s="139"/>
      <c r="E194" s="357" t="s">
        <v>1367</v>
      </c>
      <c r="F194" s="365"/>
      <c r="G194" s="365"/>
      <c r="H194" s="365"/>
      <c r="I194" s="365"/>
      <c r="J194" s="365"/>
      <c r="K194" s="365"/>
      <c r="L194" s="365"/>
      <c r="M194" s="365"/>
    </row>
    <row r="195" spans="4:13">
      <c r="D195" s="154" t="s">
        <v>665</v>
      </c>
      <c r="E195" s="364" t="s">
        <v>1368</v>
      </c>
      <c r="F195" s="365"/>
      <c r="G195" s="365"/>
      <c r="H195" s="365"/>
      <c r="I195" s="365"/>
      <c r="J195" s="365"/>
      <c r="K195" s="365"/>
      <c r="L195" s="365"/>
      <c r="M195" s="365"/>
    </row>
    <row r="196" spans="4:13">
      <c r="D196" s="154"/>
      <c r="E196" s="366"/>
      <c r="F196" s="365"/>
      <c r="G196" s="365"/>
      <c r="H196" s="365"/>
      <c r="I196" s="365"/>
      <c r="J196" s="365"/>
      <c r="K196" s="365"/>
      <c r="L196" s="365"/>
      <c r="M196" s="365"/>
    </row>
    <row r="197" spans="4:13">
      <c r="D197" s="154" t="s">
        <v>665</v>
      </c>
      <c r="E197" s="364" t="s">
        <v>1369</v>
      </c>
      <c r="F197" s="365"/>
      <c r="G197" s="365"/>
      <c r="H197" s="365"/>
      <c r="I197" s="365"/>
      <c r="J197" s="365"/>
      <c r="K197" s="365"/>
      <c r="L197" s="365"/>
      <c r="M197" s="365"/>
    </row>
    <row r="198" spans="4:13">
      <c r="D198" s="154"/>
      <c r="E198" s="366"/>
      <c r="F198" s="365"/>
      <c r="G198" s="365"/>
      <c r="H198" s="365"/>
      <c r="I198" s="365"/>
      <c r="J198" s="365"/>
      <c r="K198" s="365"/>
      <c r="L198" s="365"/>
      <c r="M198" s="365"/>
    </row>
    <row r="199" spans="4:13">
      <c r="D199" s="154" t="s">
        <v>665</v>
      </c>
      <c r="E199" s="364" t="s">
        <v>1360</v>
      </c>
      <c r="F199" s="365"/>
      <c r="G199" s="365"/>
      <c r="H199" s="365"/>
      <c r="I199" s="365"/>
      <c r="J199" s="365"/>
      <c r="K199" s="365"/>
      <c r="L199" s="365"/>
      <c r="M199" s="365"/>
    </row>
    <row r="200" spans="4:13">
      <c r="D200" s="154"/>
      <c r="E200" s="366"/>
      <c r="F200" s="365"/>
      <c r="G200" s="365"/>
      <c r="H200" s="365"/>
      <c r="I200" s="365"/>
      <c r="J200" s="365"/>
      <c r="K200" s="365"/>
      <c r="L200" s="365"/>
      <c r="M200" s="365"/>
    </row>
    <row r="201" spans="4:13">
      <c r="D201" s="154"/>
      <c r="E201" s="364" t="s">
        <v>1371</v>
      </c>
      <c r="F201" s="365"/>
      <c r="G201" s="365"/>
      <c r="H201" s="365"/>
      <c r="I201" s="365"/>
      <c r="J201" s="365"/>
      <c r="K201" s="365"/>
      <c r="L201" s="365"/>
      <c r="M201" s="365"/>
    </row>
    <row r="202" spans="4:13">
      <c r="D202" s="154"/>
      <c r="E202" s="150"/>
      <c r="F202" s="140"/>
      <c r="G202" s="140"/>
      <c r="H202" s="140"/>
      <c r="I202" s="140"/>
      <c r="J202" s="140"/>
      <c r="K202" s="140"/>
      <c r="L202" s="140"/>
      <c r="M202" s="140"/>
    </row>
    <row r="203" spans="4:13">
      <c r="D203" s="155" t="s">
        <v>1351</v>
      </c>
      <c r="E203" s="367" t="s">
        <v>1370</v>
      </c>
      <c r="F203" s="368"/>
      <c r="G203" s="368"/>
      <c r="H203" s="368"/>
      <c r="I203" s="368"/>
      <c r="J203" s="368"/>
      <c r="K203" s="368"/>
      <c r="L203" s="368"/>
      <c r="M203" s="368"/>
    </row>
    <row r="204" spans="4:13">
      <c r="D204" s="139"/>
      <c r="E204" s="369"/>
      <c r="F204" s="368"/>
      <c r="G204" s="368"/>
      <c r="H204" s="368"/>
      <c r="I204" s="368"/>
      <c r="J204" s="368"/>
      <c r="K204" s="368"/>
      <c r="L204" s="368"/>
      <c r="M204" s="368"/>
    </row>
    <row r="205" spans="4:13">
      <c r="D205" s="139"/>
      <c r="E205" s="369"/>
      <c r="F205" s="368"/>
      <c r="G205" s="368"/>
      <c r="H205" s="368"/>
      <c r="I205" s="368"/>
      <c r="J205" s="368"/>
      <c r="K205" s="368"/>
      <c r="L205" s="368"/>
      <c r="M205" s="368"/>
    </row>
    <row r="206" spans="4:13">
      <c r="D206" s="139"/>
      <c r="E206" s="369"/>
      <c r="F206" s="368"/>
      <c r="G206" s="368"/>
      <c r="H206" s="368"/>
      <c r="I206" s="368"/>
      <c r="J206" s="368"/>
      <c r="K206" s="368"/>
      <c r="L206" s="368"/>
      <c r="M206" s="368"/>
    </row>
    <row r="207" spans="4:13">
      <c r="D207" s="139"/>
      <c r="E207" s="369"/>
      <c r="F207" s="368"/>
      <c r="G207" s="368"/>
      <c r="H207" s="368"/>
      <c r="I207" s="368"/>
      <c r="J207" s="368"/>
      <c r="K207" s="368"/>
      <c r="L207" s="368"/>
      <c r="M207" s="368"/>
    </row>
    <row r="208" spans="4:13">
      <c r="D208" s="136"/>
      <c r="E208" s="136"/>
      <c r="F208" s="136"/>
      <c r="G208" s="136"/>
      <c r="H208" s="136"/>
      <c r="I208" s="136"/>
      <c r="J208" s="136"/>
      <c r="K208" s="136"/>
      <c r="L208" s="136"/>
      <c r="M208" s="136"/>
    </row>
    <row r="209" spans="4:13">
      <c r="D209" s="141" t="s">
        <v>1151</v>
      </c>
      <c r="E209" s="123"/>
      <c r="F209" s="123"/>
      <c r="G209" s="123"/>
      <c r="H209" s="123"/>
      <c r="I209" s="123"/>
      <c r="J209" s="123"/>
      <c r="K209" s="123"/>
      <c r="L209" s="123"/>
      <c r="M209" s="123"/>
    </row>
    <row r="210" spans="4:13">
      <c r="D210" s="137">
        <v>45064</v>
      </c>
      <c r="E210" s="352" t="s">
        <v>1386</v>
      </c>
      <c r="F210" s="353"/>
      <c r="G210" s="353"/>
      <c r="H210" s="353"/>
      <c r="I210" s="353"/>
      <c r="J210" s="353"/>
      <c r="K210" s="353"/>
      <c r="L210" s="353"/>
      <c r="M210" s="353"/>
    </row>
    <row r="211" spans="4:13">
      <c r="D211" s="137"/>
      <c r="E211" s="354"/>
      <c r="F211" s="353"/>
      <c r="G211" s="353"/>
      <c r="H211" s="353"/>
      <c r="I211" s="353"/>
      <c r="J211" s="353"/>
      <c r="K211" s="353"/>
      <c r="L211" s="353"/>
      <c r="M211" s="353"/>
    </row>
    <row r="212" spans="4:13">
      <c r="D212" s="137"/>
      <c r="E212" s="354"/>
      <c r="F212" s="353"/>
      <c r="G212" s="353"/>
      <c r="H212" s="353"/>
      <c r="I212" s="353"/>
      <c r="J212" s="353"/>
      <c r="K212" s="353"/>
      <c r="L212" s="353"/>
      <c r="M212" s="353"/>
    </row>
    <row r="213" spans="4:13">
      <c r="D213" s="137"/>
      <c r="E213" s="354"/>
      <c r="F213" s="353"/>
      <c r="G213" s="353"/>
      <c r="H213" s="353"/>
      <c r="I213" s="353"/>
      <c r="J213" s="353"/>
      <c r="K213" s="353"/>
      <c r="L213" s="353"/>
      <c r="M213" s="353"/>
    </row>
    <row r="214" spans="4:13">
      <c r="D214" s="137"/>
      <c r="E214" s="354"/>
      <c r="F214" s="353"/>
      <c r="G214" s="353"/>
      <c r="H214" s="353"/>
      <c r="I214" s="353"/>
      <c r="J214" s="353"/>
      <c r="K214" s="353"/>
      <c r="L214" s="353"/>
      <c r="M214" s="353"/>
    </row>
    <row r="215" spans="4:13">
      <c r="D215" s="137"/>
      <c r="E215" s="354"/>
      <c r="F215" s="353"/>
      <c r="G215" s="353"/>
      <c r="H215" s="353"/>
      <c r="I215" s="353"/>
      <c r="J215" s="353"/>
      <c r="K215" s="353"/>
      <c r="L215" s="353"/>
      <c r="M215" s="353"/>
    </row>
    <row r="216" spans="4:13">
      <c r="D216" s="146"/>
      <c r="E216" s="354"/>
      <c r="F216" s="353"/>
      <c r="G216" s="353"/>
      <c r="H216" s="353"/>
      <c r="I216" s="353"/>
      <c r="J216" s="353"/>
      <c r="K216" s="353"/>
      <c r="L216" s="353"/>
      <c r="M216" s="353"/>
    </row>
    <row r="217" spans="4:13">
      <c r="D217" s="146"/>
      <c r="E217" s="354"/>
      <c r="F217" s="353"/>
      <c r="G217" s="353"/>
      <c r="H217" s="353"/>
      <c r="I217" s="353"/>
      <c r="J217" s="353"/>
      <c r="K217" s="353"/>
      <c r="L217" s="353"/>
      <c r="M217" s="353"/>
    </row>
    <row r="218" spans="4:13">
      <c r="D218" s="146"/>
      <c r="E218" s="354"/>
      <c r="F218" s="353"/>
      <c r="G218" s="353"/>
      <c r="H218" s="353"/>
      <c r="I218" s="353"/>
      <c r="J218" s="353"/>
      <c r="K218" s="353"/>
      <c r="L218" s="353"/>
      <c r="M218" s="353"/>
    </row>
    <row r="219" spans="4:13">
      <c r="D219" s="146"/>
      <c r="E219" s="354"/>
      <c r="F219" s="353"/>
      <c r="G219" s="353"/>
      <c r="H219" s="353"/>
      <c r="I219" s="353"/>
      <c r="J219" s="353"/>
      <c r="K219" s="353"/>
      <c r="L219" s="353"/>
      <c r="M219" s="353"/>
    </row>
    <row r="220" spans="4:13">
      <c r="D220" s="126"/>
      <c r="E220" s="126"/>
      <c r="F220" s="126"/>
      <c r="G220" s="126"/>
      <c r="H220" s="126"/>
      <c r="I220" s="126"/>
      <c r="J220" s="126"/>
      <c r="K220" s="126"/>
      <c r="L220" s="126"/>
      <c r="M220" s="126"/>
    </row>
    <row r="221" spans="4:13">
      <c r="D221" s="119"/>
      <c r="E221" s="119"/>
      <c r="F221" s="119"/>
      <c r="G221" s="119"/>
      <c r="H221" s="119"/>
      <c r="I221" s="119"/>
      <c r="J221" s="119"/>
      <c r="K221" s="119"/>
      <c r="L221" s="119"/>
      <c r="M221" s="119"/>
    </row>
    <row r="222" spans="4:13">
      <c r="D222" s="119"/>
      <c r="E222" s="119"/>
      <c r="F222" s="119"/>
      <c r="G222" s="119"/>
      <c r="H222" s="119"/>
      <c r="I222" s="119"/>
      <c r="J222" s="119"/>
      <c r="K222" s="119"/>
      <c r="L222" s="119"/>
      <c r="M222" s="119"/>
    </row>
    <row r="223" spans="4:13">
      <c r="D223" s="119"/>
      <c r="E223" s="119"/>
      <c r="F223" s="119"/>
      <c r="G223" s="119"/>
      <c r="H223" s="119"/>
      <c r="I223" s="119"/>
      <c r="J223" s="119"/>
      <c r="K223" s="119"/>
      <c r="L223" s="119"/>
      <c r="M223" s="119"/>
    </row>
    <row r="224" spans="4:13">
      <c r="D224" s="119"/>
      <c r="E224" s="119"/>
      <c r="F224" s="119"/>
      <c r="G224" s="119"/>
      <c r="H224" s="119"/>
      <c r="I224" s="119"/>
      <c r="J224" s="119"/>
      <c r="K224" s="119"/>
      <c r="L224" s="119"/>
      <c r="M224" s="119"/>
    </row>
    <row r="225" spans="4:13">
      <c r="D225" s="119"/>
      <c r="E225" s="119"/>
      <c r="F225" s="119"/>
      <c r="G225" s="119"/>
      <c r="H225" s="119"/>
      <c r="I225" s="119"/>
      <c r="J225" s="119"/>
      <c r="K225" s="119"/>
      <c r="L225" s="119"/>
      <c r="M225" s="119"/>
    </row>
    <row r="226" spans="4:13">
      <c r="D226" s="119"/>
      <c r="E226" s="119"/>
      <c r="F226" s="119"/>
      <c r="G226" s="119"/>
      <c r="H226" s="119"/>
      <c r="I226" s="119"/>
      <c r="J226" s="119"/>
      <c r="K226" s="119"/>
      <c r="L226" s="119"/>
      <c r="M226" s="119"/>
    </row>
    <row r="227" spans="4:13">
      <c r="D227" s="119"/>
      <c r="E227" s="119"/>
      <c r="F227" s="119"/>
      <c r="G227" s="119"/>
      <c r="H227" s="119"/>
      <c r="I227" s="119"/>
      <c r="J227" s="119"/>
      <c r="K227" s="119"/>
      <c r="L227" s="119"/>
      <c r="M227" s="119"/>
    </row>
    <row r="228" spans="4:13">
      <c r="D228" s="119"/>
      <c r="E228" s="119"/>
      <c r="F228" s="119"/>
      <c r="G228" s="119"/>
      <c r="H228" s="119"/>
      <c r="I228" s="119"/>
      <c r="J228" s="119"/>
      <c r="K228" s="119"/>
      <c r="L228" s="119"/>
      <c r="M228" s="119"/>
    </row>
    <row r="229" spans="4:13">
      <c r="D229" s="119"/>
      <c r="E229" s="119"/>
      <c r="F229" s="119"/>
      <c r="G229" s="119"/>
      <c r="H229" s="119"/>
      <c r="I229" s="119"/>
      <c r="J229" s="119"/>
      <c r="K229" s="119"/>
      <c r="L229" s="119"/>
      <c r="M229" s="119"/>
    </row>
    <row r="230" spans="4:13">
      <c r="D230" s="119"/>
      <c r="E230" s="119"/>
      <c r="F230" s="119"/>
      <c r="G230" s="119"/>
      <c r="H230" s="119"/>
      <c r="I230" s="119"/>
      <c r="J230" s="119"/>
      <c r="K230" s="119"/>
      <c r="L230" s="119"/>
      <c r="M230" s="119"/>
    </row>
    <row r="231" spans="4:13">
      <c r="D231" s="119"/>
      <c r="E231" s="119"/>
      <c r="F231" s="119"/>
      <c r="G231" s="119"/>
      <c r="H231" s="119"/>
      <c r="I231" s="119"/>
      <c r="J231" s="119"/>
      <c r="K231" s="119"/>
      <c r="L231" s="119"/>
      <c r="M231" s="119"/>
    </row>
    <row r="232" spans="4:13">
      <c r="D232" s="119"/>
      <c r="E232" s="119"/>
      <c r="F232" s="119"/>
      <c r="G232" s="119"/>
      <c r="H232" s="119"/>
      <c r="I232" s="119"/>
      <c r="J232" s="119"/>
      <c r="K232" s="119"/>
      <c r="L232" s="119"/>
      <c r="M232" s="119"/>
    </row>
    <row r="233" spans="4:13">
      <c r="D233" s="119"/>
      <c r="E233" s="119"/>
      <c r="F233" s="119"/>
      <c r="G233" s="119"/>
      <c r="H233" s="119"/>
      <c r="I233" s="119"/>
      <c r="J233" s="119"/>
      <c r="K233" s="119"/>
      <c r="L233" s="119"/>
      <c r="M233" s="119"/>
    </row>
    <row r="234" spans="4:13">
      <c r="D234" s="119"/>
      <c r="E234" s="119"/>
      <c r="F234" s="119"/>
      <c r="G234" s="119"/>
      <c r="H234" s="119"/>
      <c r="I234" s="119"/>
      <c r="J234" s="119"/>
      <c r="K234" s="119"/>
      <c r="L234" s="119"/>
      <c r="M234" s="119"/>
    </row>
    <row r="235" spans="4:13">
      <c r="D235" s="119"/>
      <c r="E235" s="119"/>
      <c r="F235" s="119"/>
      <c r="G235" s="119"/>
      <c r="H235" s="119"/>
      <c r="I235" s="119"/>
      <c r="J235" s="119"/>
      <c r="K235" s="119"/>
      <c r="L235" s="119"/>
      <c r="M235" s="119"/>
    </row>
    <row r="236" spans="4:13">
      <c r="D236" s="119"/>
      <c r="E236" s="119"/>
      <c r="F236" s="119"/>
      <c r="G236" s="119"/>
      <c r="H236" s="119"/>
      <c r="I236" s="119"/>
      <c r="J236" s="119"/>
      <c r="K236" s="119"/>
      <c r="L236" s="119"/>
      <c r="M236" s="119"/>
    </row>
    <row r="237" spans="4:13">
      <c r="D237" s="119"/>
      <c r="E237" s="119"/>
      <c r="F237" s="119"/>
      <c r="G237" s="119"/>
      <c r="H237" s="119"/>
      <c r="I237" s="119"/>
      <c r="J237" s="119"/>
      <c r="K237" s="119"/>
      <c r="L237" s="119"/>
      <c r="M237" s="119"/>
    </row>
    <row r="238" spans="4:13">
      <c r="D238" s="119"/>
      <c r="E238" s="119"/>
      <c r="F238" s="119"/>
      <c r="G238" s="119"/>
      <c r="H238" s="119"/>
      <c r="I238" s="119"/>
      <c r="J238" s="119"/>
      <c r="K238" s="119"/>
      <c r="L238" s="119"/>
      <c r="M238" s="119"/>
    </row>
    <row r="239" spans="4:13">
      <c r="D239" s="119"/>
      <c r="E239" s="119"/>
      <c r="F239" s="119"/>
      <c r="G239" s="119"/>
      <c r="H239" s="119"/>
      <c r="I239" s="119"/>
      <c r="J239" s="119"/>
      <c r="K239" s="119"/>
      <c r="L239" s="119"/>
      <c r="M239" s="119"/>
    </row>
    <row r="240" spans="4:13">
      <c r="D240" s="119"/>
      <c r="E240" s="119"/>
      <c r="F240" s="119"/>
      <c r="G240" s="119"/>
      <c r="H240" s="119"/>
      <c r="I240" s="119"/>
      <c r="J240" s="119"/>
      <c r="K240" s="119"/>
      <c r="L240" s="119"/>
      <c r="M240" s="119"/>
    </row>
    <row r="241" spans="4:13">
      <c r="D241" s="119"/>
      <c r="E241" s="119"/>
      <c r="F241" s="119"/>
      <c r="G241" s="119"/>
      <c r="H241" s="119"/>
      <c r="I241" s="119"/>
      <c r="J241" s="119"/>
      <c r="K241" s="119"/>
      <c r="L241" s="119"/>
      <c r="M241" s="119"/>
    </row>
    <row r="242" spans="4:13">
      <c r="D242" s="119"/>
      <c r="E242" s="119"/>
      <c r="F242" s="119"/>
      <c r="G242" s="119"/>
      <c r="H242" s="119"/>
      <c r="I242" s="119"/>
      <c r="J242" s="119"/>
      <c r="K242" s="119"/>
      <c r="L242" s="119"/>
      <c r="M242" s="119"/>
    </row>
    <row r="243" spans="4:13">
      <c r="D243" s="119"/>
      <c r="E243" s="119"/>
      <c r="F243" s="119"/>
      <c r="G243" s="119"/>
      <c r="H243" s="119"/>
      <c r="I243" s="119"/>
      <c r="J243" s="119"/>
      <c r="K243" s="119"/>
      <c r="L243" s="119"/>
      <c r="M243" s="119"/>
    </row>
    <row r="244" spans="4:13">
      <c r="D244" s="119"/>
      <c r="E244" s="119"/>
      <c r="F244" s="119"/>
      <c r="G244" s="119"/>
      <c r="H244" s="119"/>
      <c r="I244" s="119"/>
      <c r="J244" s="119"/>
      <c r="K244" s="119"/>
      <c r="L244" s="119"/>
      <c r="M244" s="119"/>
    </row>
    <row r="245" spans="4:13">
      <c r="D245" s="119"/>
      <c r="E245" s="119"/>
      <c r="F245" s="119"/>
      <c r="G245" s="119"/>
      <c r="H245" s="119"/>
      <c r="I245" s="119"/>
      <c r="J245" s="119"/>
      <c r="K245" s="119"/>
      <c r="L245" s="119"/>
      <c r="M245" s="119"/>
    </row>
    <row r="246" spans="4:13">
      <c r="D246" s="119"/>
      <c r="E246" s="119"/>
      <c r="F246" s="119"/>
      <c r="G246" s="119"/>
      <c r="H246" s="119"/>
      <c r="I246" s="119"/>
      <c r="J246" s="119"/>
      <c r="K246" s="119"/>
      <c r="L246" s="119"/>
      <c r="M246" s="119"/>
    </row>
    <row r="247" spans="4:13">
      <c r="D247" s="119"/>
      <c r="E247" s="119"/>
      <c r="F247" s="119"/>
      <c r="G247" s="119"/>
      <c r="H247" s="119"/>
      <c r="I247" s="119"/>
      <c r="J247" s="119"/>
      <c r="K247" s="119"/>
      <c r="L247" s="119"/>
      <c r="M247" s="119"/>
    </row>
    <row r="248" spans="4:13">
      <c r="D248" s="119"/>
      <c r="E248" s="119"/>
      <c r="F248" s="119"/>
      <c r="G248" s="119"/>
      <c r="H248" s="119"/>
      <c r="I248" s="119"/>
      <c r="J248" s="119"/>
      <c r="K248" s="119"/>
      <c r="L248" s="119"/>
      <c r="M248" s="119"/>
    </row>
    <row r="249" spans="4:13">
      <c r="D249" s="119"/>
      <c r="E249" s="119"/>
      <c r="F249" s="119"/>
      <c r="G249" s="119"/>
      <c r="H249" s="119"/>
      <c r="I249" s="119"/>
      <c r="J249" s="119"/>
      <c r="K249" s="119"/>
      <c r="L249" s="119"/>
      <c r="M249" s="119"/>
    </row>
    <row r="250" spans="4:13">
      <c r="D250" s="119"/>
      <c r="E250" s="119"/>
      <c r="F250" s="119"/>
      <c r="G250" s="119"/>
      <c r="H250" s="119"/>
      <c r="I250" s="119"/>
      <c r="J250" s="119"/>
      <c r="K250" s="119"/>
      <c r="L250" s="119"/>
      <c r="M250" s="119"/>
    </row>
    <row r="251" spans="4:13">
      <c r="D251" s="119"/>
      <c r="E251" s="119"/>
      <c r="F251" s="119"/>
      <c r="G251" s="119"/>
      <c r="H251" s="119"/>
      <c r="I251" s="119"/>
      <c r="J251" s="119"/>
      <c r="K251" s="119"/>
      <c r="L251" s="119"/>
      <c r="M251" s="119"/>
    </row>
    <row r="252" spans="4:13">
      <c r="D252" s="119"/>
      <c r="E252" s="119"/>
      <c r="F252" s="119"/>
      <c r="G252" s="119"/>
      <c r="H252" s="119"/>
      <c r="I252" s="119"/>
      <c r="J252" s="119"/>
      <c r="K252" s="119"/>
      <c r="L252" s="119"/>
      <c r="M252" s="119"/>
    </row>
    <row r="253" spans="4:13">
      <c r="D253" s="119"/>
      <c r="E253" s="119"/>
      <c r="F253" s="119"/>
      <c r="G253" s="119"/>
      <c r="H253" s="119"/>
      <c r="I253" s="119"/>
      <c r="J253" s="119"/>
      <c r="K253" s="119"/>
      <c r="L253" s="119"/>
      <c r="M253" s="119"/>
    </row>
    <row r="254" spans="4:13">
      <c r="D254" s="119"/>
      <c r="E254" s="119"/>
      <c r="F254" s="119"/>
      <c r="G254" s="119"/>
      <c r="H254" s="119"/>
      <c r="I254" s="119"/>
      <c r="J254" s="119"/>
      <c r="K254" s="119"/>
      <c r="L254" s="119"/>
      <c r="M254" s="119"/>
    </row>
    <row r="255" spans="4:13">
      <c r="D255" s="119"/>
      <c r="E255" s="119"/>
      <c r="F255" s="119"/>
      <c r="G255" s="119"/>
      <c r="H255" s="119"/>
      <c r="I255" s="119"/>
      <c r="J255" s="119"/>
      <c r="K255" s="119"/>
      <c r="L255" s="119"/>
      <c r="M255" s="119"/>
    </row>
    <row r="256" spans="4:13">
      <c r="D256" s="119"/>
      <c r="E256" s="119"/>
      <c r="F256" s="119"/>
      <c r="G256" s="119"/>
      <c r="H256" s="119"/>
      <c r="I256" s="119"/>
      <c r="J256" s="119"/>
      <c r="K256" s="119"/>
      <c r="L256" s="119"/>
      <c r="M256" s="119"/>
    </row>
    <row r="257" spans="4:13">
      <c r="D257" s="119"/>
      <c r="E257" s="119"/>
      <c r="F257" s="119"/>
      <c r="G257" s="119"/>
      <c r="H257" s="119"/>
      <c r="I257" s="119"/>
      <c r="J257" s="119"/>
      <c r="K257" s="119"/>
      <c r="L257" s="119"/>
      <c r="M257" s="119"/>
    </row>
    <row r="258" spans="4:13">
      <c r="D258" s="119"/>
      <c r="E258" s="119"/>
      <c r="F258" s="119"/>
      <c r="G258" s="119"/>
      <c r="H258" s="119"/>
      <c r="I258" s="119"/>
      <c r="J258" s="119"/>
      <c r="K258" s="119"/>
      <c r="L258" s="119"/>
      <c r="M258" s="119"/>
    </row>
    <row r="259" spans="4:13">
      <c r="D259" s="119"/>
      <c r="E259" s="119"/>
      <c r="F259" s="119"/>
      <c r="G259" s="119"/>
      <c r="H259" s="119"/>
      <c r="I259" s="119"/>
      <c r="J259" s="119"/>
      <c r="K259" s="119"/>
      <c r="L259" s="119"/>
      <c r="M259" s="119"/>
    </row>
    <row r="260" spans="4:13">
      <c r="D260" s="119"/>
      <c r="E260" s="119"/>
      <c r="F260" s="119"/>
      <c r="G260" s="119"/>
      <c r="H260" s="119"/>
      <c r="I260" s="119"/>
      <c r="J260" s="119"/>
      <c r="K260" s="119"/>
      <c r="L260" s="119"/>
      <c r="M260" s="119"/>
    </row>
    <row r="261" spans="4:13">
      <c r="D261" s="119"/>
      <c r="E261" s="119"/>
      <c r="F261" s="119"/>
      <c r="G261" s="119"/>
      <c r="H261" s="119"/>
      <c r="I261" s="119"/>
      <c r="J261" s="119"/>
      <c r="K261" s="119"/>
      <c r="L261" s="119"/>
      <c r="M261" s="119"/>
    </row>
    <row r="262" spans="4:13">
      <c r="D262" s="119"/>
      <c r="E262" s="119"/>
      <c r="F262" s="119"/>
      <c r="G262" s="119"/>
      <c r="H262" s="119"/>
      <c r="I262" s="119"/>
      <c r="J262" s="119"/>
      <c r="K262" s="119"/>
      <c r="L262" s="119"/>
      <c r="M262" s="119"/>
    </row>
    <row r="263" spans="4:13">
      <c r="D263" s="119"/>
      <c r="E263" s="119"/>
      <c r="F263" s="119"/>
      <c r="G263" s="119"/>
      <c r="H263" s="119"/>
      <c r="I263" s="119"/>
      <c r="J263" s="119"/>
      <c r="K263" s="119"/>
      <c r="L263" s="119"/>
      <c r="M263" s="119"/>
    </row>
    <row r="264" spans="4:13">
      <c r="D264" s="119"/>
      <c r="E264" s="119"/>
      <c r="F264" s="119"/>
      <c r="G264" s="119"/>
      <c r="H264" s="119"/>
      <c r="I264" s="119"/>
      <c r="J264" s="119"/>
      <c r="K264" s="119"/>
      <c r="L264" s="119"/>
      <c r="M264" s="119"/>
    </row>
    <row r="265" spans="4:13">
      <c r="D265" s="119"/>
      <c r="E265" s="119"/>
      <c r="F265" s="119"/>
      <c r="G265" s="119"/>
      <c r="H265" s="119"/>
      <c r="I265" s="119"/>
      <c r="J265" s="119"/>
      <c r="K265" s="119"/>
      <c r="L265" s="119"/>
      <c r="M265" s="119"/>
    </row>
    <row r="266" spans="4:13">
      <c r="D266" s="119"/>
      <c r="E266" s="119"/>
      <c r="F266" s="119"/>
      <c r="G266" s="119"/>
      <c r="H266" s="119"/>
      <c r="I266" s="119"/>
      <c r="J266" s="119"/>
      <c r="K266" s="119"/>
      <c r="L266" s="119"/>
      <c r="M266" s="119"/>
    </row>
    <row r="267" spans="4:13">
      <c r="D267" s="119"/>
      <c r="E267" s="119"/>
      <c r="F267" s="119"/>
      <c r="G267" s="119"/>
      <c r="H267" s="119"/>
      <c r="I267" s="119"/>
      <c r="J267" s="119"/>
      <c r="K267" s="119"/>
      <c r="L267" s="119"/>
      <c r="M267" s="119"/>
    </row>
    <row r="268" spans="4:13">
      <c r="D268" s="119"/>
      <c r="E268" s="119"/>
      <c r="F268" s="119"/>
      <c r="G268" s="119"/>
      <c r="H268" s="119"/>
      <c r="I268" s="119"/>
      <c r="J268" s="119"/>
      <c r="K268" s="119"/>
      <c r="L268" s="119"/>
      <c r="M268" s="119"/>
    </row>
    <row r="269" spans="4:13">
      <c r="D269" s="119"/>
      <c r="E269" s="119"/>
      <c r="F269" s="119"/>
      <c r="G269" s="119"/>
      <c r="H269" s="119"/>
      <c r="I269" s="119"/>
      <c r="J269" s="119"/>
      <c r="K269" s="119"/>
      <c r="L269" s="119"/>
      <c r="M269" s="119"/>
    </row>
    <row r="270" spans="4:13">
      <c r="D270" s="119"/>
      <c r="E270" s="119"/>
      <c r="F270" s="119"/>
      <c r="G270" s="119"/>
      <c r="H270" s="119"/>
      <c r="I270" s="119"/>
      <c r="J270" s="119"/>
      <c r="K270" s="119"/>
      <c r="L270" s="119"/>
      <c r="M270" s="119"/>
    </row>
    <row r="271" spans="4:13">
      <c r="D271" s="119"/>
      <c r="E271" s="119"/>
      <c r="F271" s="119"/>
      <c r="G271" s="119"/>
      <c r="H271" s="119"/>
      <c r="I271" s="119"/>
      <c r="J271" s="119"/>
      <c r="K271" s="119"/>
      <c r="L271" s="119"/>
      <c r="M271" s="119"/>
    </row>
    <row r="272" spans="4:13">
      <c r="D272" s="119"/>
      <c r="E272" s="119"/>
      <c r="F272" s="119"/>
      <c r="G272" s="119"/>
      <c r="H272" s="119"/>
      <c r="I272" s="119"/>
      <c r="J272" s="119"/>
      <c r="K272" s="119"/>
      <c r="L272" s="119"/>
      <c r="M272" s="119"/>
    </row>
    <row r="273" spans="4:13">
      <c r="D273" s="119"/>
      <c r="E273" s="119"/>
      <c r="F273" s="119"/>
      <c r="G273" s="119"/>
      <c r="H273" s="119"/>
      <c r="I273" s="119"/>
      <c r="J273" s="119"/>
      <c r="K273" s="119"/>
      <c r="L273" s="119"/>
      <c r="M273" s="119"/>
    </row>
    <row r="274" spans="4:13">
      <c r="D274" s="119"/>
      <c r="E274" s="119"/>
      <c r="F274" s="119"/>
      <c r="G274" s="119"/>
      <c r="H274" s="119"/>
      <c r="I274" s="119"/>
      <c r="J274" s="119"/>
      <c r="K274" s="119"/>
      <c r="L274" s="119"/>
      <c r="M274" s="119"/>
    </row>
    <row r="275" spans="4:13">
      <c r="D275" s="119"/>
      <c r="E275" s="119"/>
      <c r="F275" s="119"/>
      <c r="G275" s="119"/>
      <c r="H275" s="119"/>
      <c r="I275" s="119"/>
      <c r="J275" s="119"/>
      <c r="K275" s="119"/>
      <c r="L275" s="119"/>
      <c r="M275" s="119"/>
    </row>
    <row r="276" spans="4:13">
      <c r="D276" s="119"/>
      <c r="E276" s="119"/>
      <c r="F276" s="119"/>
      <c r="G276" s="119"/>
      <c r="H276" s="119"/>
      <c r="I276" s="119"/>
      <c r="J276" s="119"/>
      <c r="K276" s="119"/>
      <c r="L276" s="119"/>
      <c r="M276" s="119"/>
    </row>
    <row r="277" spans="4:13">
      <c r="D277" s="119"/>
      <c r="E277" s="119"/>
      <c r="F277" s="119"/>
      <c r="G277" s="119"/>
      <c r="H277" s="119"/>
      <c r="I277" s="119"/>
      <c r="J277" s="119"/>
      <c r="K277" s="119"/>
      <c r="L277" s="119"/>
      <c r="M277" s="119"/>
    </row>
    <row r="278" spans="4:13">
      <c r="D278" s="119"/>
      <c r="E278" s="119"/>
      <c r="F278" s="119"/>
      <c r="G278" s="119"/>
      <c r="H278" s="119"/>
      <c r="I278" s="119"/>
      <c r="J278" s="119"/>
      <c r="K278" s="119"/>
      <c r="L278" s="119"/>
      <c r="M278" s="119"/>
    </row>
    <row r="279" spans="4:13">
      <c r="D279" s="119"/>
      <c r="E279" s="119"/>
      <c r="F279" s="119"/>
      <c r="G279" s="119"/>
      <c r="H279" s="119"/>
      <c r="I279" s="119"/>
      <c r="J279" s="119"/>
      <c r="K279" s="119"/>
      <c r="L279" s="119"/>
      <c r="M279" s="119"/>
    </row>
    <row r="280" spans="4:13">
      <c r="D280" s="119"/>
      <c r="E280" s="119"/>
      <c r="F280" s="119"/>
      <c r="G280" s="119"/>
      <c r="H280" s="119"/>
      <c r="I280" s="119"/>
      <c r="J280" s="119"/>
      <c r="K280" s="119"/>
      <c r="L280" s="119"/>
      <c r="M280" s="119"/>
    </row>
    <row r="281" spans="4:13">
      <c r="D281" s="119"/>
      <c r="E281" s="119"/>
      <c r="F281" s="119"/>
      <c r="G281" s="119"/>
      <c r="H281" s="119"/>
      <c r="I281" s="119"/>
      <c r="J281" s="119"/>
      <c r="K281" s="119"/>
      <c r="L281" s="119"/>
      <c r="M281" s="119"/>
    </row>
    <row r="282" spans="4:13">
      <c r="D282" s="119"/>
      <c r="E282" s="119"/>
      <c r="F282" s="119"/>
      <c r="G282" s="119"/>
      <c r="H282" s="119"/>
      <c r="I282" s="119"/>
      <c r="J282" s="119"/>
      <c r="K282" s="119"/>
      <c r="L282" s="119"/>
      <c r="M282" s="119"/>
    </row>
    <row r="283" spans="4:13">
      <c r="D283" s="119"/>
      <c r="E283" s="119"/>
      <c r="F283" s="119"/>
      <c r="G283" s="119"/>
      <c r="H283" s="119"/>
      <c r="I283" s="119"/>
      <c r="J283" s="119"/>
      <c r="K283" s="119"/>
      <c r="L283" s="119"/>
      <c r="M283" s="119"/>
    </row>
    <row r="284" spans="4:13">
      <c r="D284" s="119"/>
      <c r="E284" s="119"/>
      <c r="F284" s="119"/>
      <c r="G284" s="119"/>
      <c r="H284" s="119"/>
      <c r="I284" s="119"/>
      <c r="J284" s="119"/>
      <c r="K284" s="119"/>
      <c r="L284" s="119"/>
      <c r="M284" s="119"/>
    </row>
    <row r="285" spans="4:13">
      <c r="D285" s="119"/>
      <c r="E285" s="119"/>
      <c r="F285" s="119"/>
      <c r="G285" s="119"/>
      <c r="H285" s="119"/>
      <c r="I285" s="119"/>
      <c r="J285" s="119"/>
      <c r="K285" s="119"/>
      <c r="L285" s="119"/>
      <c r="M285" s="119"/>
    </row>
    <row r="286" spans="4:13">
      <c r="D286" s="119"/>
      <c r="E286" s="119"/>
      <c r="F286" s="119"/>
      <c r="G286" s="119"/>
      <c r="H286" s="119"/>
      <c r="I286" s="119"/>
      <c r="J286" s="119"/>
      <c r="K286" s="119"/>
      <c r="L286" s="119"/>
      <c r="M286" s="119"/>
    </row>
    <row r="287" spans="4:13">
      <c r="D287" s="119"/>
      <c r="E287" s="119"/>
      <c r="F287" s="119"/>
      <c r="G287" s="119"/>
      <c r="H287" s="119"/>
      <c r="I287" s="119"/>
      <c r="J287" s="119"/>
      <c r="K287" s="119"/>
      <c r="L287" s="119"/>
      <c r="M287" s="119"/>
    </row>
    <row r="288" spans="4:13">
      <c r="D288" s="119"/>
      <c r="E288" s="119"/>
      <c r="F288" s="119"/>
      <c r="G288" s="119"/>
      <c r="H288" s="119"/>
      <c r="I288" s="119"/>
      <c r="J288" s="119"/>
      <c r="K288" s="119"/>
      <c r="L288" s="119"/>
      <c r="M288" s="119"/>
    </row>
    <row r="289" spans="4:13">
      <c r="D289" s="119"/>
      <c r="E289" s="119"/>
      <c r="F289" s="119"/>
      <c r="G289" s="119"/>
      <c r="H289" s="119"/>
      <c r="I289" s="119"/>
      <c r="J289" s="119"/>
      <c r="K289" s="119"/>
      <c r="L289" s="119"/>
      <c r="M289" s="119"/>
    </row>
    <row r="290" spans="4:13">
      <c r="D290" s="119"/>
      <c r="E290" s="119"/>
      <c r="F290" s="119"/>
      <c r="G290" s="119"/>
      <c r="H290" s="119"/>
      <c r="I290" s="119"/>
      <c r="J290" s="119"/>
      <c r="K290" s="119"/>
      <c r="L290" s="119"/>
      <c r="M290" s="119"/>
    </row>
    <row r="291" spans="4:13">
      <c r="D291" s="119"/>
      <c r="E291" s="119"/>
      <c r="F291" s="119"/>
      <c r="G291" s="119"/>
      <c r="H291" s="119"/>
      <c r="I291" s="119"/>
      <c r="J291" s="119"/>
      <c r="K291" s="119"/>
      <c r="L291" s="119"/>
      <c r="M291" s="119"/>
    </row>
    <row r="292" spans="4:13">
      <c r="D292" s="119"/>
      <c r="E292" s="119"/>
      <c r="F292" s="119"/>
      <c r="G292" s="119"/>
      <c r="H292" s="119"/>
      <c r="I292" s="119"/>
      <c r="J292" s="119"/>
      <c r="K292" s="119"/>
      <c r="L292" s="119"/>
      <c r="M292" s="119"/>
    </row>
    <row r="293" spans="4:13">
      <c r="D293" s="119"/>
      <c r="E293" s="119"/>
      <c r="F293" s="119"/>
      <c r="G293" s="119"/>
      <c r="H293" s="119"/>
      <c r="I293" s="119"/>
      <c r="J293" s="119"/>
      <c r="K293" s="119"/>
      <c r="L293" s="119"/>
      <c r="M293" s="119"/>
    </row>
    <row r="294" spans="4:13">
      <c r="D294" s="119"/>
      <c r="E294" s="119"/>
      <c r="F294" s="119"/>
      <c r="G294" s="119"/>
      <c r="H294" s="119"/>
      <c r="I294" s="119"/>
      <c r="J294" s="119"/>
      <c r="K294" s="119"/>
      <c r="L294" s="119"/>
      <c r="M294" s="119"/>
    </row>
    <row r="295" spans="4:13">
      <c r="D295" s="119"/>
      <c r="E295" s="119"/>
      <c r="F295" s="119"/>
      <c r="G295" s="119"/>
      <c r="H295" s="119"/>
      <c r="I295" s="119"/>
      <c r="J295" s="119"/>
      <c r="K295" s="119"/>
      <c r="L295" s="119"/>
      <c r="M295" s="119"/>
    </row>
    <row r="296" spans="4:13">
      <c r="D296" s="119"/>
      <c r="E296" s="119"/>
      <c r="F296" s="119"/>
      <c r="G296" s="119"/>
      <c r="H296" s="119"/>
      <c r="I296" s="119"/>
      <c r="J296" s="119"/>
      <c r="K296" s="119"/>
      <c r="L296" s="119"/>
      <c r="M296" s="119"/>
    </row>
    <row r="297" spans="4:13">
      <c r="D297" s="119"/>
      <c r="E297" s="119"/>
      <c r="F297" s="119"/>
      <c r="G297" s="119"/>
      <c r="H297" s="119"/>
      <c r="I297" s="119"/>
      <c r="J297" s="119"/>
      <c r="K297" s="119"/>
      <c r="L297" s="119"/>
      <c r="M297" s="119"/>
    </row>
    <row r="298" spans="4:13">
      <c r="D298" s="119"/>
      <c r="E298" s="119"/>
      <c r="F298" s="119"/>
      <c r="G298" s="119"/>
      <c r="H298" s="119"/>
      <c r="I298" s="119"/>
      <c r="J298" s="119"/>
      <c r="K298" s="119"/>
      <c r="L298" s="119"/>
      <c r="M298" s="119"/>
    </row>
    <row r="299" spans="4:13">
      <c r="D299" s="119"/>
      <c r="E299" s="119"/>
      <c r="F299" s="119"/>
      <c r="G299" s="119"/>
      <c r="H299" s="119"/>
      <c r="I299" s="119"/>
      <c r="J299" s="119"/>
      <c r="K299" s="119"/>
      <c r="L299" s="119"/>
      <c r="M299" s="119"/>
    </row>
    <row r="300" spans="4:13">
      <c r="D300" s="119"/>
      <c r="E300" s="119"/>
      <c r="F300" s="119"/>
      <c r="G300" s="119"/>
      <c r="H300" s="119"/>
      <c r="I300" s="119"/>
      <c r="J300" s="119"/>
      <c r="K300" s="119"/>
      <c r="L300" s="119"/>
      <c r="M300" s="119"/>
    </row>
    <row r="301" spans="4:13">
      <c r="D301" s="119"/>
      <c r="E301" s="119"/>
      <c r="F301" s="119"/>
      <c r="G301" s="119"/>
      <c r="H301" s="119"/>
      <c r="I301" s="119"/>
      <c r="J301" s="119"/>
      <c r="K301" s="119"/>
      <c r="L301" s="119"/>
      <c r="M301" s="119"/>
    </row>
    <row r="302" spans="4:13">
      <c r="D302" s="119"/>
      <c r="E302" s="119"/>
      <c r="F302" s="119"/>
      <c r="G302" s="119"/>
      <c r="H302" s="119"/>
      <c r="I302" s="119"/>
      <c r="J302" s="119"/>
      <c r="K302" s="119"/>
      <c r="L302" s="119"/>
      <c r="M302" s="119"/>
    </row>
    <row r="303" spans="4:13">
      <c r="D303" s="119"/>
      <c r="E303" s="119"/>
      <c r="F303" s="119"/>
      <c r="G303" s="119"/>
      <c r="H303" s="119"/>
      <c r="I303" s="119"/>
      <c r="J303" s="119"/>
      <c r="K303" s="119"/>
      <c r="L303" s="119"/>
      <c r="M303" s="119"/>
    </row>
    <row r="304" spans="4:13">
      <c r="D304" s="119"/>
      <c r="E304" s="119"/>
      <c r="F304" s="119"/>
      <c r="G304" s="119"/>
      <c r="H304" s="119"/>
      <c r="I304" s="119"/>
      <c r="J304" s="119"/>
      <c r="K304" s="119"/>
      <c r="L304" s="119"/>
      <c r="M304" s="119"/>
    </row>
    <row r="305" spans="4:13">
      <c r="D305" s="119"/>
      <c r="E305" s="119"/>
      <c r="F305" s="119"/>
      <c r="G305" s="119"/>
      <c r="H305" s="119"/>
      <c r="I305" s="119"/>
      <c r="J305" s="119"/>
      <c r="K305" s="119"/>
      <c r="L305" s="119"/>
      <c r="M305" s="119"/>
    </row>
    <row r="306" spans="4:13">
      <c r="D306" s="119"/>
      <c r="E306" s="119"/>
      <c r="F306" s="119"/>
      <c r="G306" s="119"/>
      <c r="H306" s="119"/>
      <c r="I306" s="119"/>
      <c r="J306" s="119"/>
      <c r="K306" s="119"/>
      <c r="L306" s="119"/>
      <c r="M306" s="119"/>
    </row>
    <row r="307" spans="4:13">
      <c r="D307" s="119"/>
      <c r="E307" s="119"/>
      <c r="F307" s="119"/>
      <c r="G307" s="119"/>
      <c r="H307" s="119"/>
      <c r="I307" s="119"/>
      <c r="J307" s="119"/>
      <c r="K307" s="119"/>
      <c r="L307" s="119"/>
      <c r="M307" s="119"/>
    </row>
    <row r="308" spans="4:13">
      <c r="D308" s="119"/>
      <c r="E308" s="119"/>
      <c r="F308" s="119"/>
      <c r="G308" s="119"/>
      <c r="H308" s="119"/>
      <c r="I308" s="119"/>
      <c r="J308" s="119"/>
      <c r="K308" s="119"/>
      <c r="L308" s="119"/>
      <c r="M308" s="119"/>
    </row>
    <row r="309" spans="4:13">
      <c r="D309" s="119"/>
      <c r="E309" s="119"/>
      <c r="F309" s="119"/>
      <c r="G309" s="119"/>
      <c r="H309" s="119"/>
      <c r="I309" s="119"/>
      <c r="J309" s="119"/>
      <c r="K309" s="119"/>
      <c r="L309" s="119"/>
      <c r="M309" s="119"/>
    </row>
    <row r="310" spans="4:13">
      <c r="D310" s="119"/>
      <c r="E310" s="119"/>
      <c r="F310" s="119"/>
      <c r="G310" s="119"/>
      <c r="H310" s="119"/>
      <c r="I310" s="119"/>
      <c r="J310" s="119"/>
      <c r="K310" s="119"/>
      <c r="L310" s="119"/>
      <c r="M310" s="119"/>
    </row>
    <row r="311" spans="4:13">
      <c r="D311" s="119"/>
      <c r="E311" s="119"/>
      <c r="F311" s="119"/>
      <c r="G311" s="119"/>
      <c r="H311" s="119"/>
      <c r="I311" s="119"/>
      <c r="J311" s="119"/>
      <c r="K311" s="119"/>
      <c r="L311" s="119"/>
      <c r="M311" s="119"/>
    </row>
    <row r="312" spans="4:13">
      <c r="D312" s="119"/>
      <c r="E312" s="119"/>
      <c r="F312" s="119"/>
      <c r="G312" s="119"/>
      <c r="H312" s="119"/>
      <c r="I312" s="119"/>
      <c r="J312" s="119"/>
      <c r="K312" s="119"/>
      <c r="L312" s="119"/>
      <c r="M312" s="119"/>
    </row>
    <row r="313" spans="4:13">
      <c r="D313" s="119"/>
      <c r="E313" s="119"/>
      <c r="F313" s="119"/>
      <c r="G313" s="119"/>
      <c r="H313" s="119"/>
      <c r="I313" s="119"/>
      <c r="J313" s="119"/>
      <c r="K313" s="119"/>
      <c r="L313" s="119"/>
      <c r="M313" s="119"/>
    </row>
    <row r="314" spans="4:13">
      <c r="D314" s="119"/>
      <c r="E314" s="119"/>
      <c r="F314" s="119"/>
      <c r="G314" s="119"/>
      <c r="H314" s="119"/>
      <c r="I314" s="119"/>
      <c r="J314" s="119"/>
      <c r="K314" s="119"/>
      <c r="L314" s="119"/>
      <c r="M314" s="119"/>
    </row>
    <row r="315" spans="4:13">
      <c r="D315" s="119"/>
      <c r="E315" s="119"/>
      <c r="F315" s="119"/>
      <c r="G315" s="119"/>
      <c r="H315" s="119"/>
      <c r="I315" s="119"/>
      <c r="J315" s="119"/>
      <c r="K315" s="119"/>
      <c r="L315" s="119"/>
      <c r="M315" s="119"/>
    </row>
    <row r="316" spans="4:13">
      <c r="D316" s="119"/>
      <c r="E316" s="119"/>
      <c r="F316" s="119"/>
      <c r="G316" s="119"/>
      <c r="H316" s="119"/>
      <c r="I316" s="119"/>
      <c r="J316" s="119"/>
      <c r="K316" s="119"/>
      <c r="L316" s="119"/>
      <c r="M316" s="119"/>
    </row>
    <row r="317" spans="4:13">
      <c r="D317" s="119"/>
      <c r="E317" s="119"/>
      <c r="F317" s="119"/>
      <c r="G317" s="119"/>
      <c r="H317" s="119"/>
      <c r="I317" s="119"/>
      <c r="J317" s="119"/>
      <c r="K317" s="119"/>
      <c r="L317" s="119"/>
      <c r="M317" s="119"/>
    </row>
    <row r="318" spans="4:13">
      <c r="D318" s="119"/>
      <c r="E318" s="119"/>
      <c r="F318" s="119"/>
      <c r="G318" s="119"/>
      <c r="H318" s="119"/>
      <c r="I318" s="119"/>
      <c r="J318" s="119"/>
      <c r="K318" s="119"/>
      <c r="L318" s="119"/>
      <c r="M318" s="119"/>
    </row>
    <row r="319" spans="4:13">
      <c r="D319" s="119"/>
      <c r="E319" s="119"/>
      <c r="F319" s="119"/>
      <c r="G319" s="119"/>
      <c r="H319" s="119"/>
      <c r="I319" s="119"/>
      <c r="J319" s="119"/>
      <c r="K319" s="119"/>
      <c r="L319" s="119"/>
      <c r="M319" s="119"/>
    </row>
    <row r="320" spans="4:13">
      <c r="D320" s="119"/>
      <c r="E320" s="119"/>
      <c r="F320" s="119"/>
      <c r="G320" s="119"/>
      <c r="H320" s="119"/>
      <c r="I320" s="119"/>
      <c r="J320" s="119"/>
      <c r="K320" s="119"/>
      <c r="L320" s="119"/>
      <c r="M320" s="119"/>
    </row>
    <row r="321" spans="4:13">
      <c r="D321" s="119"/>
      <c r="E321" s="119"/>
      <c r="F321" s="119"/>
      <c r="G321" s="119"/>
      <c r="H321" s="119"/>
      <c r="I321" s="119"/>
      <c r="J321" s="119"/>
      <c r="K321" s="119"/>
      <c r="L321" s="119"/>
      <c r="M321" s="119"/>
    </row>
    <row r="322" spans="4:13">
      <c r="D322" s="119"/>
      <c r="E322" s="119"/>
      <c r="F322" s="119"/>
      <c r="G322" s="119"/>
      <c r="H322" s="119"/>
      <c r="I322" s="119"/>
      <c r="J322" s="119"/>
      <c r="K322" s="119"/>
      <c r="L322" s="119"/>
      <c r="M322" s="119"/>
    </row>
    <row r="323" spans="4:13">
      <c r="D323" s="119"/>
      <c r="E323" s="119"/>
      <c r="F323" s="119"/>
      <c r="G323" s="119"/>
      <c r="H323" s="119"/>
      <c r="I323" s="119"/>
      <c r="J323" s="119"/>
      <c r="K323" s="119"/>
      <c r="L323" s="119"/>
      <c r="M323" s="119"/>
    </row>
    <row r="324" spans="4:13">
      <c r="D324" s="119"/>
      <c r="E324" s="119"/>
      <c r="F324" s="119"/>
      <c r="G324" s="119"/>
      <c r="H324" s="119"/>
      <c r="I324" s="119"/>
      <c r="J324" s="119"/>
      <c r="K324" s="119"/>
      <c r="L324" s="119"/>
      <c r="M324" s="119"/>
    </row>
    <row r="325" spans="4:13">
      <c r="D325" s="119"/>
      <c r="E325" s="119"/>
      <c r="F325" s="119"/>
      <c r="G325" s="119"/>
      <c r="H325" s="119"/>
      <c r="I325" s="119"/>
      <c r="J325" s="119"/>
      <c r="K325" s="119"/>
      <c r="L325" s="119"/>
      <c r="M325" s="119"/>
    </row>
    <row r="326" spans="4:13">
      <c r="D326" s="119"/>
      <c r="E326" s="119"/>
      <c r="F326" s="119"/>
      <c r="G326" s="119"/>
      <c r="H326" s="119"/>
      <c r="I326" s="119"/>
      <c r="J326" s="119"/>
      <c r="K326" s="119"/>
      <c r="L326" s="119"/>
      <c r="M326" s="119"/>
    </row>
    <row r="327" spans="4:13">
      <c r="D327" s="119"/>
      <c r="E327" s="119"/>
      <c r="F327" s="119"/>
      <c r="G327" s="119"/>
      <c r="H327" s="119"/>
      <c r="I327" s="119"/>
      <c r="J327" s="119"/>
      <c r="K327" s="119"/>
      <c r="L327" s="119"/>
      <c r="M327" s="119"/>
    </row>
    <row r="328" spans="4:13">
      <c r="D328" s="119"/>
      <c r="E328" s="119"/>
      <c r="F328" s="119"/>
      <c r="G328" s="119"/>
      <c r="H328" s="119"/>
      <c r="I328" s="119"/>
      <c r="J328" s="119"/>
      <c r="K328" s="119"/>
      <c r="L328" s="119"/>
      <c r="M328" s="119"/>
    </row>
    <row r="329" spans="4:13">
      <c r="D329" s="119"/>
      <c r="E329" s="119"/>
      <c r="F329" s="119"/>
      <c r="G329" s="119"/>
      <c r="H329" s="119"/>
      <c r="I329" s="119"/>
      <c r="J329" s="119"/>
      <c r="K329" s="119"/>
      <c r="L329" s="119"/>
      <c r="M329" s="119"/>
    </row>
    <row r="330" spans="4:13">
      <c r="D330" s="119"/>
      <c r="E330" s="119"/>
      <c r="F330" s="119"/>
      <c r="G330" s="119"/>
      <c r="H330" s="119"/>
      <c r="I330" s="119"/>
      <c r="J330" s="119"/>
      <c r="K330" s="119"/>
      <c r="L330" s="119"/>
      <c r="M330" s="119"/>
    </row>
    <row r="331" spans="4:13">
      <c r="D331" s="119"/>
      <c r="E331" s="119"/>
      <c r="F331" s="119"/>
      <c r="G331" s="119"/>
      <c r="H331" s="119"/>
      <c r="I331" s="119"/>
      <c r="J331" s="119"/>
      <c r="K331" s="119"/>
      <c r="L331" s="119"/>
      <c r="M331" s="119"/>
    </row>
    <row r="332" spans="4:13">
      <c r="D332" s="119"/>
      <c r="E332" s="119"/>
      <c r="F332" s="119"/>
      <c r="G332" s="119"/>
      <c r="H332" s="119"/>
      <c r="I332" s="119"/>
      <c r="J332" s="119"/>
      <c r="K332" s="119"/>
      <c r="L332" s="119"/>
      <c r="M332" s="119"/>
    </row>
    <row r="333" spans="4:13">
      <c r="D333" s="119"/>
      <c r="E333" s="119"/>
      <c r="F333" s="119"/>
      <c r="G333" s="119"/>
      <c r="H333" s="119"/>
      <c r="I333" s="119"/>
      <c r="J333" s="119"/>
      <c r="K333" s="119"/>
      <c r="L333" s="119"/>
      <c r="M333" s="119"/>
    </row>
    <row r="334" spans="4:13">
      <c r="D334" s="119"/>
      <c r="E334" s="119"/>
      <c r="F334" s="119"/>
      <c r="G334" s="119"/>
      <c r="H334" s="119"/>
      <c r="I334" s="119"/>
      <c r="J334" s="119"/>
      <c r="K334" s="119"/>
      <c r="L334" s="119"/>
      <c r="M334" s="119"/>
    </row>
    <row r="335" spans="4:13">
      <c r="D335" s="119"/>
      <c r="E335" s="119"/>
      <c r="F335" s="119"/>
      <c r="G335" s="119"/>
      <c r="H335" s="119"/>
      <c r="I335" s="119"/>
      <c r="J335" s="119"/>
      <c r="K335" s="119"/>
      <c r="L335" s="119"/>
      <c r="M335" s="119"/>
    </row>
    <row r="336" spans="4:13">
      <c r="D336" s="119"/>
      <c r="E336" s="119"/>
      <c r="F336" s="119"/>
      <c r="G336" s="119"/>
      <c r="H336" s="119"/>
      <c r="I336" s="119"/>
      <c r="J336" s="119"/>
      <c r="K336" s="119"/>
      <c r="L336" s="119"/>
      <c r="M336" s="119"/>
    </row>
    <row r="337" spans="4:13">
      <c r="D337" s="119"/>
      <c r="E337" s="119"/>
      <c r="F337" s="119"/>
      <c r="G337" s="119"/>
      <c r="H337" s="119"/>
      <c r="I337" s="119"/>
      <c r="J337" s="119"/>
      <c r="K337" s="119"/>
      <c r="L337" s="119"/>
      <c r="M337" s="119"/>
    </row>
    <row r="338" spans="4:13">
      <c r="D338" s="119"/>
      <c r="E338" s="119"/>
      <c r="F338" s="119"/>
      <c r="G338" s="119"/>
      <c r="H338" s="119"/>
      <c r="I338" s="119"/>
      <c r="J338" s="119"/>
      <c r="K338" s="119"/>
      <c r="L338" s="119"/>
      <c r="M338" s="119"/>
    </row>
    <row r="339" spans="4:13">
      <c r="D339" s="119"/>
      <c r="E339" s="119"/>
      <c r="F339" s="119"/>
      <c r="G339" s="119"/>
      <c r="H339" s="119"/>
      <c r="I339" s="119"/>
      <c r="J339" s="119"/>
      <c r="K339" s="119"/>
      <c r="L339" s="119"/>
      <c r="M339" s="119"/>
    </row>
    <row r="340" spans="4:13">
      <c r="D340" s="119"/>
      <c r="E340" s="119"/>
      <c r="F340" s="119"/>
      <c r="G340" s="119"/>
      <c r="H340" s="119"/>
      <c r="I340" s="119"/>
      <c r="J340" s="119"/>
      <c r="K340" s="119"/>
      <c r="L340" s="119"/>
      <c r="M340" s="119"/>
    </row>
    <row r="341" spans="4:13">
      <c r="D341" s="119"/>
      <c r="E341" s="119"/>
      <c r="F341" s="119"/>
      <c r="G341" s="119"/>
      <c r="H341" s="119"/>
      <c r="I341" s="119"/>
      <c r="J341" s="119"/>
      <c r="K341" s="119"/>
      <c r="L341" s="119"/>
      <c r="M341" s="119"/>
    </row>
    <row r="342" spans="4:13">
      <c r="D342" s="119"/>
      <c r="E342" s="119"/>
      <c r="F342" s="119"/>
      <c r="G342" s="119"/>
      <c r="H342" s="119"/>
      <c r="I342" s="119"/>
      <c r="J342" s="119"/>
      <c r="K342" s="119"/>
      <c r="L342" s="119"/>
      <c r="M342" s="119"/>
    </row>
    <row r="343" spans="4:13">
      <c r="D343" s="119"/>
      <c r="E343" s="119"/>
      <c r="F343" s="119"/>
      <c r="G343" s="119"/>
      <c r="H343" s="119"/>
      <c r="I343" s="119"/>
      <c r="J343" s="119"/>
      <c r="K343" s="119"/>
      <c r="L343" s="119"/>
      <c r="M343" s="119"/>
    </row>
    <row r="344" spans="4:13">
      <c r="D344" s="119"/>
      <c r="E344" s="119"/>
      <c r="F344" s="119"/>
      <c r="G344" s="119"/>
      <c r="H344" s="119"/>
      <c r="I344" s="119"/>
      <c r="J344" s="119"/>
      <c r="K344" s="119"/>
      <c r="L344" s="119"/>
      <c r="M344" s="119"/>
    </row>
    <row r="345" spans="4:13">
      <c r="D345" s="119"/>
      <c r="E345" s="119"/>
      <c r="F345" s="119"/>
      <c r="G345" s="119"/>
      <c r="H345" s="119"/>
      <c r="I345" s="119"/>
      <c r="J345" s="119"/>
      <c r="K345" s="119"/>
      <c r="L345" s="119"/>
      <c r="M345" s="119"/>
    </row>
    <row r="346" spans="4:13">
      <c r="D346" s="119"/>
      <c r="E346" s="119"/>
      <c r="F346" s="119"/>
      <c r="G346" s="119"/>
      <c r="H346" s="119"/>
      <c r="I346" s="119"/>
      <c r="J346" s="119"/>
      <c r="K346" s="119"/>
      <c r="L346" s="119"/>
      <c r="M346" s="119"/>
    </row>
    <row r="347" spans="4:13">
      <c r="D347" s="119"/>
      <c r="E347" s="119"/>
      <c r="F347" s="119"/>
      <c r="G347" s="119"/>
      <c r="H347" s="119"/>
      <c r="I347" s="119"/>
      <c r="J347" s="119"/>
      <c r="K347" s="119"/>
      <c r="L347" s="119"/>
      <c r="M347" s="119"/>
    </row>
    <row r="348" spans="4:13">
      <c r="D348" s="119"/>
      <c r="E348" s="119"/>
      <c r="F348" s="119"/>
      <c r="G348" s="119"/>
      <c r="H348" s="119"/>
      <c r="I348" s="119"/>
      <c r="J348" s="119"/>
      <c r="K348" s="119"/>
      <c r="L348" s="119"/>
      <c r="M348" s="119"/>
    </row>
    <row r="349" spans="4:13">
      <c r="D349" s="119"/>
      <c r="E349" s="119"/>
      <c r="F349" s="119"/>
      <c r="G349" s="119"/>
      <c r="H349" s="119"/>
      <c r="I349" s="119"/>
      <c r="J349" s="119"/>
      <c r="K349" s="119"/>
      <c r="L349" s="119"/>
      <c r="M349" s="119"/>
    </row>
    <row r="350" spans="4:13">
      <c r="D350" s="119"/>
      <c r="E350" s="119"/>
      <c r="F350" s="119"/>
      <c r="G350" s="119"/>
      <c r="H350" s="119"/>
      <c r="I350" s="119"/>
      <c r="J350" s="119"/>
      <c r="K350" s="119"/>
      <c r="L350" s="119"/>
      <c r="M350" s="119"/>
    </row>
    <row r="351" spans="4:13">
      <c r="D351" s="119"/>
      <c r="E351" s="119"/>
      <c r="F351" s="119"/>
      <c r="G351" s="119"/>
      <c r="H351" s="119"/>
      <c r="I351" s="119"/>
      <c r="J351" s="119"/>
      <c r="K351" s="119"/>
      <c r="L351" s="119"/>
      <c r="M351" s="119"/>
    </row>
    <row r="352" spans="4:13">
      <c r="D352" s="119"/>
      <c r="E352" s="119"/>
      <c r="F352" s="119"/>
      <c r="G352" s="119"/>
      <c r="H352" s="119"/>
      <c r="I352" s="119"/>
      <c r="J352" s="119"/>
      <c r="K352" s="119"/>
      <c r="L352" s="119"/>
      <c r="M352" s="119"/>
    </row>
    <row r="353" spans="4:13">
      <c r="D353" s="119"/>
      <c r="E353" s="119"/>
      <c r="F353" s="119"/>
      <c r="G353" s="119"/>
      <c r="H353" s="119"/>
      <c r="I353" s="119"/>
      <c r="J353" s="119"/>
      <c r="K353" s="119"/>
      <c r="L353" s="119"/>
      <c r="M353" s="119"/>
    </row>
    <row r="354" spans="4:13">
      <c r="D354" s="119"/>
      <c r="E354" s="119"/>
      <c r="F354" s="119"/>
      <c r="G354" s="119"/>
      <c r="H354" s="119"/>
      <c r="I354" s="119"/>
      <c r="J354" s="119"/>
      <c r="K354" s="119"/>
      <c r="L354" s="119"/>
      <c r="M354" s="119"/>
    </row>
    <row r="355" spans="4:13">
      <c r="D355" s="119"/>
      <c r="E355" s="119"/>
      <c r="F355" s="119"/>
      <c r="G355" s="119"/>
      <c r="H355" s="119"/>
      <c r="I355" s="119"/>
      <c r="J355" s="119"/>
      <c r="K355" s="119"/>
      <c r="L355" s="119"/>
      <c r="M355" s="119"/>
    </row>
    <row r="356" spans="4:13">
      <c r="D356" s="119"/>
      <c r="E356" s="119"/>
      <c r="F356" s="119"/>
      <c r="G356" s="119"/>
      <c r="H356" s="119"/>
      <c r="I356" s="119"/>
      <c r="J356" s="119"/>
      <c r="K356" s="119"/>
      <c r="L356" s="119"/>
      <c r="M356" s="119"/>
    </row>
    <row r="357" spans="4:13">
      <c r="D357" s="119"/>
      <c r="E357" s="119"/>
      <c r="F357" s="119"/>
      <c r="G357" s="119"/>
      <c r="H357" s="119"/>
      <c r="I357" s="119"/>
      <c r="J357" s="119"/>
      <c r="K357" s="119"/>
      <c r="L357" s="119"/>
      <c r="M357" s="119"/>
    </row>
    <row r="358" spans="4:13">
      <c r="D358" s="119"/>
      <c r="E358" s="119"/>
      <c r="F358" s="119"/>
      <c r="G358" s="119"/>
      <c r="H358" s="119"/>
      <c r="I358" s="119"/>
      <c r="J358" s="119"/>
      <c r="K358" s="119"/>
      <c r="L358" s="119"/>
      <c r="M358" s="119"/>
    </row>
    <row r="359" spans="4:13">
      <c r="D359" s="119"/>
      <c r="E359" s="119"/>
      <c r="F359" s="119"/>
      <c r="G359" s="119"/>
      <c r="H359" s="119"/>
      <c r="I359" s="119"/>
      <c r="J359" s="119"/>
      <c r="K359" s="119"/>
      <c r="L359" s="119"/>
      <c r="M359" s="119"/>
    </row>
    <row r="360" spans="4:13">
      <c r="D360" s="119"/>
      <c r="E360" s="119"/>
      <c r="F360" s="119"/>
      <c r="G360" s="119"/>
      <c r="H360" s="119"/>
      <c r="I360" s="119"/>
      <c r="J360" s="119"/>
      <c r="K360" s="119"/>
      <c r="L360" s="119"/>
      <c r="M360" s="119"/>
    </row>
    <row r="361" spans="4:13">
      <c r="D361" s="119"/>
      <c r="E361" s="119"/>
      <c r="F361" s="119"/>
      <c r="G361" s="119"/>
      <c r="H361" s="119"/>
      <c r="I361" s="119"/>
      <c r="J361" s="119"/>
      <c r="K361" s="119"/>
      <c r="L361" s="119"/>
      <c r="M361" s="119"/>
    </row>
    <row r="362" spans="4:13">
      <c r="D362" s="119"/>
      <c r="E362" s="119"/>
      <c r="F362" s="119"/>
      <c r="G362" s="119"/>
      <c r="H362" s="119"/>
      <c r="I362" s="119"/>
      <c r="J362" s="119"/>
      <c r="K362" s="119"/>
      <c r="L362" s="119"/>
      <c r="M362" s="119"/>
    </row>
    <row r="363" spans="4:13">
      <c r="D363" s="119"/>
      <c r="E363" s="119"/>
      <c r="F363" s="119"/>
      <c r="G363" s="119"/>
      <c r="H363" s="119"/>
      <c r="I363" s="119"/>
      <c r="J363" s="119"/>
      <c r="K363" s="119"/>
      <c r="L363" s="119"/>
      <c r="M363" s="119"/>
    </row>
    <row r="364" spans="4:13">
      <c r="D364" s="119"/>
      <c r="E364" s="119"/>
      <c r="F364" s="119"/>
      <c r="G364" s="119"/>
      <c r="H364" s="119"/>
      <c r="I364" s="119"/>
      <c r="J364" s="119"/>
      <c r="K364" s="119"/>
      <c r="L364" s="119"/>
      <c r="M364" s="119"/>
    </row>
    <row r="365" spans="4:13">
      <c r="D365" s="119"/>
      <c r="E365" s="119"/>
      <c r="F365" s="119"/>
      <c r="G365" s="119"/>
      <c r="H365" s="119"/>
      <c r="I365" s="119"/>
      <c r="J365" s="119"/>
      <c r="K365" s="119"/>
      <c r="L365" s="119"/>
      <c r="M365" s="119"/>
    </row>
    <row r="366" spans="4:13">
      <c r="D366" s="119"/>
      <c r="E366" s="119"/>
      <c r="F366" s="119"/>
      <c r="G366" s="119"/>
      <c r="H366" s="119"/>
      <c r="I366" s="119"/>
      <c r="J366" s="119"/>
      <c r="K366" s="119"/>
      <c r="L366" s="119"/>
      <c r="M366" s="119"/>
    </row>
    <row r="367" spans="4:13">
      <c r="D367" s="119"/>
      <c r="E367" s="119"/>
      <c r="F367" s="119"/>
      <c r="G367" s="119"/>
      <c r="H367" s="119"/>
      <c r="I367" s="119"/>
      <c r="J367" s="119"/>
      <c r="K367" s="119"/>
      <c r="L367" s="119"/>
      <c r="M367" s="119"/>
    </row>
    <row r="368" spans="4:13">
      <c r="D368" s="119"/>
      <c r="E368" s="119"/>
      <c r="F368" s="119"/>
      <c r="G368" s="119"/>
      <c r="H368" s="119"/>
      <c r="I368" s="119"/>
      <c r="J368" s="119"/>
      <c r="K368" s="119"/>
      <c r="L368" s="119"/>
      <c r="M368" s="119"/>
    </row>
    <row r="369" spans="4:13">
      <c r="D369" s="119"/>
      <c r="E369" s="119"/>
      <c r="F369" s="119"/>
      <c r="G369" s="119"/>
      <c r="H369" s="119"/>
      <c r="I369" s="119"/>
      <c r="J369" s="119"/>
      <c r="K369" s="119"/>
      <c r="L369" s="119"/>
      <c r="M369" s="119"/>
    </row>
    <row r="370" spans="4:13">
      <c r="D370" s="119"/>
      <c r="E370" s="119"/>
      <c r="F370" s="119"/>
      <c r="G370" s="119"/>
      <c r="H370" s="119"/>
      <c r="I370" s="119"/>
      <c r="J370" s="119"/>
      <c r="K370" s="119"/>
      <c r="L370" s="119"/>
      <c r="M370" s="119"/>
    </row>
    <row r="371" spans="4:13">
      <c r="D371" s="119"/>
      <c r="E371" s="119"/>
      <c r="F371" s="119"/>
      <c r="G371" s="119"/>
      <c r="H371" s="119"/>
      <c r="I371" s="119"/>
      <c r="J371" s="119"/>
      <c r="K371" s="119"/>
      <c r="L371" s="119"/>
      <c r="M371" s="119"/>
    </row>
    <row r="372" spans="4:13">
      <c r="D372" s="119"/>
      <c r="E372" s="119"/>
      <c r="F372" s="119"/>
      <c r="G372" s="119"/>
      <c r="H372" s="119"/>
      <c r="I372" s="119"/>
      <c r="J372" s="119"/>
      <c r="K372" s="119"/>
      <c r="L372" s="119"/>
      <c r="M372" s="119"/>
    </row>
    <row r="373" spans="4:13">
      <c r="D373" s="119"/>
      <c r="E373" s="119"/>
      <c r="F373" s="119"/>
      <c r="G373" s="119"/>
      <c r="H373" s="119"/>
      <c r="I373" s="119"/>
      <c r="J373" s="119"/>
      <c r="K373" s="119"/>
      <c r="L373" s="119"/>
      <c r="M373" s="119"/>
    </row>
    <row r="374" spans="4:13">
      <c r="D374" s="119"/>
      <c r="E374" s="119"/>
      <c r="F374" s="119"/>
      <c r="G374" s="119"/>
      <c r="H374" s="119"/>
      <c r="I374" s="119"/>
      <c r="J374" s="119"/>
      <c r="K374" s="119"/>
      <c r="L374" s="119"/>
      <c r="M374" s="119"/>
    </row>
    <row r="375" spans="4:13">
      <c r="D375" s="119"/>
      <c r="E375" s="119"/>
      <c r="F375" s="119"/>
      <c r="G375" s="119"/>
      <c r="H375" s="119"/>
      <c r="I375" s="119"/>
      <c r="J375" s="119"/>
      <c r="K375" s="119"/>
      <c r="L375" s="119"/>
      <c r="M375" s="119"/>
    </row>
    <row r="376" spans="4:13">
      <c r="D376" s="119"/>
      <c r="E376" s="119"/>
      <c r="F376" s="119"/>
      <c r="G376" s="119"/>
      <c r="H376" s="119"/>
      <c r="I376" s="119"/>
      <c r="J376" s="119"/>
      <c r="K376" s="119"/>
      <c r="L376" s="119"/>
      <c r="M376" s="119"/>
    </row>
    <row r="377" spans="4:13">
      <c r="D377" s="119"/>
      <c r="E377" s="119"/>
      <c r="F377" s="119"/>
      <c r="G377" s="119"/>
      <c r="H377" s="119"/>
      <c r="I377" s="119"/>
      <c r="J377" s="119"/>
      <c r="K377" s="119"/>
      <c r="L377" s="119"/>
      <c r="M377" s="119"/>
    </row>
    <row r="378" spans="4:13">
      <c r="D378" s="119"/>
      <c r="E378" s="119"/>
      <c r="F378" s="119"/>
      <c r="G378" s="119"/>
      <c r="H378" s="119"/>
      <c r="I378" s="119"/>
      <c r="J378" s="119"/>
      <c r="K378" s="119"/>
      <c r="L378" s="119"/>
      <c r="M378" s="119"/>
    </row>
    <row r="379" spans="4:13">
      <c r="D379" s="119"/>
      <c r="E379" s="119"/>
      <c r="F379" s="119"/>
      <c r="G379" s="119"/>
      <c r="H379" s="119"/>
      <c r="I379" s="119"/>
      <c r="J379" s="119"/>
      <c r="K379" s="119"/>
      <c r="L379" s="119"/>
      <c r="M379" s="119"/>
    </row>
    <row r="380" spans="4:13">
      <c r="D380" s="119"/>
      <c r="E380" s="119"/>
      <c r="F380" s="119"/>
      <c r="G380" s="119"/>
      <c r="H380" s="119"/>
      <c r="I380" s="119"/>
      <c r="J380" s="119"/>
      <c r="K380" s="119"/>
      <c r="L380" s="119"/>
      <c r="M380" s="119"/>
    </row>
    <row r="381" spans="4:13">
      <c r="D381" s="119"/>
      <c r="E381" s="119"/>
      <c r="F381" s="119"/>
      <c r="G381" s="119"/>
      <c r="H381" s="119"/>
      <c r="I381" s="119"/>
      <c r="J381" s="119"/>
      <c r="K381" s="119"/>
      <c r="L381" s="119"/>
      <c r="M381" s="119"/>
    </row>
    <row r="382" spans="4:13">
      <c r="D382" s="119"/>
      <c r="E382" s="119"/>
      <c r="F382" s="119"/>
      <c r="G382" s="119"/>
      <c r="H382" s="119"/>
      <c r="I382" s="119"/>
      <c r="J382" s="119"/>
      <c r="K382" s="119"/>
      <c r="L382" s="119"/>
      <c r="M382" s="119"/>
    </row>
    <row r="383" spans="4:13">
      <c r="D383" s="119"/>
      <c r="E383" s="119"/>
      <c r="F383" s="119"/>
      <c r="G383" s="119"/>
      <c r="H383" s="119"/>
      <c r="I383" s="119"/>
      <c r="J383" s="119"/>
      <c r="K383" s="119"/>
      <c r="L383" s="119"/>
      <c r="M383" s="119"/>
    </row>
    <row r="384" spans="4:13">
      <c r="D384" s="119"/>
      <c r="E384" s="119"/>
      <c r="F384" s="119"/>
      <c r="G384" s="119"/>
      <c r="H384" s="119"/>
      <c r="I384" s="119"/>
      <c r="J384" s="119"/>
      <c r="K384" s="119"/>
      <c r="L384" s="119"/>
      <c r="M384" s="119"/>
    </row>
    <row r="385" spans="4:13">
      <c r="D385" s="119"/>
      <c r="E385" s="119"/>
      <c r="F385" s="119"/>
      <c r="G385" s="119"/>
      <c r="H385" s="119"/>
      <c r="I385" s="119"/>
      <c r="J385" s="119"/>
      <c r="K385" s="119"/>
      <c r="L385" s="119"/>
      <c r="M385" s="119"/>
    </row>
    <row r="386" spans="4:13">
      <c r="D386" s="119"/>
      <c r="E386" s="119"/>
      <c r="F386" s="119"/>
      <c r="G386" s="119"/>
      <c r="H386" s="119"/>
      <c r="I386" s="119"/>
      <c r="J386" s="119"/>
      <c r="K386" s="119"/>
      <c r="L386" s="119"/>
      <c r="M386" s="119"/>
    </row>
    <row r="387" spans="4:13">
      <c r="D387" s="119"/>
      <c r="E387" s="119"/>
      <c r="F387" s="119"/>
      <c r="G387" s="119"/>
      <c r="H387" s="119"/>
      <c r="I387" s="119"/>
      <c r="J387" s="119"/>
      <c r="K387" s="119"/>
      <c r="L387" s="119"/>
      <c r="M387" s="119"/>
    </row>
    <row r="388" spans="4:13">
      <c r="D388" s="119"/>
      <c r="E388" s="119"/>
      <c r="F388" s="119"/>
      <c r="G388" s="119"/>
      <c r="H388" s="119"/>
      <c r="I388" s="119"/>
      <c r="J388" s="119"/>
      <c r="K388" s="119"/>
      <c r="L388" s="119"/>
      <c r="M388" s="119"/>
    </row>
    <row r="389" spans="4:13">
      <c r="D389" s="119"/>
      <c r="E389" s="119"/>
      <c r="F389" s="119"/>
      <c r="G389" s="119"/>
      <c r="H389" s="119"/>
      <c r="I389" s="119"/>
      <c r="J389" s="119"/>
      <c r="K389" s="119"/>
      <c r="L389" s="119"/>
      <c r="M389" s="119"/>
    </row>
    <row r="390" spans="4:13">
      <c r="D390" s="119"/>
      <c r="E390" s="119"/>
      <c r="F390" s="119"/>
      <c r="G390" s="119"/>
      <c r="H390" s="119"/>
      <c r="I390" s="119"/>
      <c r="J390" s="119"/>
      <c r="K390" s="119"/>
      <c r="L390" s="119"/>
      <c r="M390" s="119"/>
    </row>
    <row r="391" spans="4:13">
      <c r="D391" s="119"/>
      <c r="E391" s="119"/>
      <c r="F391" s="119"/>
      <c r="G391" s="119"/>
      <c r="H391" s="119"/>
      <c r="I391" s="119"/>
      <c r="J391" s="119"/>
      <c r="K391" s="119"/>
      <c r="L391" s="119"/>
      <c r="M391" s="119"/>
    </row>
    <row r="392" spans="4:13">
      <c r="D392" s="119"/>
      <c r="E392" s="119"/>
      <c r="F392" s="119"/>
      <c r="G392" s="119"/>
      <c r="H392" s="119"/>
      <c r="I392" s="119"/>
      <c r="J392" s="119"/>
      <c r="K392" s="119"/>
      <c r="L392" s="119"/>
      <c r="M392" s="119"/>
    </row>
    <row r="393" spans="4:13">
      <c r="D393" s="119"/>
      <c r="E393" s="119"/>
      <c r="F393" s="119"/>
      <c r="G393" s="119"/>
      <c r="H393" s="119"/>
      <c r="I393" s="119"/>
      <c r="J393" s="119"/>
      <c r="K393" s="119"/>
      <c r="L393" s="119"/>
      <c r="M393" s="119"/>
    </row>
    <row r="394" spans="4:13">
      <c r="D394" s="119"/>
      <c r="E394" s="119"/>
      <c r="F394" s="119"/>
      <c r="G394" s="119"/>
      <c r="H394" s="119"/>
      <c r="I394" s="119"/>
      <c r="J394" s="119"/>
      <c r="K394" s="119"/>
      <c r="L394" s="119"/>
      <c r="M394" s="119"/>
    </row>
    <row r="395" spans="4:13">
      <c r="D395" s="119"/>
      <c r="E395" s="119"/>
      <c r="F395" s="119"/>
      <c r="G395" s="119"/>
      <c r="H395" s="119"/>
      <c r="I395" s="119"/>
      <c r="J395" s="119"/>
      <c r="K395" s="119"/>
      <c r="L395" s="119"/>
      <c r="M395" s="119"/>
    </row>
    <row r="396" spans="4:13">
      <c r="D396" s="119"/>
      <c r="E396" s="119"/>
      <c r="F396" s="119"/>
      <c r="G396" s="119"/>
      <c r="H396" s="119"/>
      <c r="I396" s="119"/>
      <c r="J396" s="119"/>
      <c r="K396" s="119"/>
      <c r="L396" s="119"/>
      <c r="M396" s="119"/>
    </row>
    <row r="397" spans="4:13">
      <c r="D397" s="119"/>
      <c r="E397" s="119"/>
      <c r="F397" s="119"/>
      <c r="G397" s="119"/>
      <c r="H397" s="119"/>
      <c r="I397" s="119"/>
      <c r="J397" s="119"/>
      <c r="K397" s="119"/>
      <c r="L397" s="119"/>
      <c r="M397" s="119"/>
    </row>
    <row r="398" spans="4:13">
      <c r="D398" s="119"/>
      <c r="E398" s="119"/>
      <c r="F398" s="119"/>
      <c r="G398" s="119"/>
      <c r="H398" s="119"/>
      <c r="I398" s="119"/>
      <c r="J398" s="119"/>
      <c r="K398" s="119"/>
      <c r="L398" s="119"/>
      <c r="M398" s="119"/>
    </row>
    <row r="399" spans="4:13">
      <c r="D399" s="119"/>
      <c r="E399" s="119"/>
      <c r="F399" s="119"/>
      <c r="G399" s="119"/>
      <c r="H399" s="119"/>
      <c r="I399" s="119"/>
      <c r="J399" s="119"/>
      <c r="K399" s="119"/>
      <c r="L399" s="119"/>
      <c r="M399" s="119"/>
    </row>
    <row r="400" spans="4:13">
      <c r="D400" s="119"/>
      <c r="E400" s="119"/>
      <c r="F400" s="119"/>
      <c r="G400" s="119"/>
      <c r="H400" s="119"/>
      <c r="I400" s="119"/>
      <c r="J400" s="119"/>
      <c r="K400" s="119"/>
      <c r="L400" s="119"/>
      <c r="M400" s="119"/>
    </row>
    <row r="401" spans="4:13">
      <c r="D401" s="119"/>
      <c r="E401" s="119"/>
      <c r="F401" s="119"/>
      <c r="G401" s="119"/>
      <c r="H401" s="119"/>
      <c r="I401" s="119"/>
      <c r="J401" s="119"/>
      <c r="K401" s="119"/>
      <c r="L401" s="119"/>
      <c r="M401" s="119"/>
    </row>
    <row r="402" spans="4:13">
      <c r="D402" s="119"/>
      <c r="E402" s="119"/>
      <c r="F402" s="119"/>
      <c r="G402" s="119"/>
      <c r="H402" s="119"/>
      <c r="I402" s="119"/>
      <c r="J402" s="119"/>
      <c r="K402" s="119"/>
      <c r="L402" s="119"/>
      <c r="M402" s="119"/>
    </row>
    <row r="403" spans="4:13">
      <c r="D403" s="119"/>
      <c r="E403" s="119"/>
      <c r="F403" s="119"/>
      <c r="G403" s="119"/>
      <c r="H403" s="119"/>
      <c r="I403" s="119"/>
      <c r="J403" s="119"/>
      <c r="K403" s="119"/>
      <c r="L403" s="119"/>
      <c r="M403" s="119"/>
    </row>
    <row r="404" spans="4:13">
      <c r="D404" s="119"/>
      <c r="E404" s="119"/>
      <c r="F404" s="119"/>
      <c r="G404" s="119"/>
      <c r="H404" s="119"/>
      <c r="I404" s="119"/>
      <c r="J404" s="119"/>
      <c r="K404" s="119"/>
      <c r="L404" s="119"/>
      <c r="M404" s="119"/>
    </row>
    <row r="405" spans="4:13">
      <c r="D405" s="119"/>
      <c r="E405" s="119"/>
      <c r="F405" s="119"/>
      <c r="G405" s="119"/>
      <c r="H405" s="119"/>
      <c r="I405" s="119"/>
      <c r="J405" s="119"/>
      <c r="K405" s="119"/>
      <c r="L405" s="119"/>
      <c r="M405" s="119"/>
    </row>
    <row r="406" spans="4:13">
      <c r="D406" s="119"/>
      <c r="E406" s="119"/>
      <c r="F406" s="119"/>
      <c r="G406" s="119"/>
      <c r="H406" s="119"/>
      <c r="I406" s="119"/>
      <c r="J406" s="119"/>
      <c r="K406" s="119"/>
      <c r="L406" s="119"/>
      <c r="M406" s="119"/>
    </row>
    <row r="407" spans="4:13">
      <c r="D407" s="119"/>
      <c r="E407" s="119"/>
      <c r="F407" s="119"/>
      <c r="G407" s="119"/>
      <c r="H407" s="119"/>
      <c r="I407" s="119"/>
      <c r="J407" s="119"/>
      <c r="K407" s="119"/>
      <c r="L407" s="119"/>
      <c r="M407" s="119"/>
    </row>
    <row r="408" spans="4:13">
      <c r="D408" s="119"/>
      <c r="E408" s="119"/>
      <c r="F408" s="119"/>
      <c r="G408" s="119"/>
      <c r="H408" s="119"/>
      <c r="I408" s="119"/>
      <c r="J408" s="119"/>
      <c r="K408" s="119"/>
      <c r="L408" s="119"/>
      <c r="M408" s="119"/>
    </row>
    <row r="409" spans="4:13">
      <c r="D409" s="119"/>
      <c r="E409" s="119"/>
      <c r="F409" s="119"/>
      <c r="G409" s="119"/>
      <c r="H409" s="119"/>
      <c r="I409" s="119"/>
      <c r="J409" s="119"/>
      <c r="K409" s="119"/>
      <c r="L409" s="119"/>
      <c r="M409" s="119"/>
    </row>
    <row r="410" spans="4:13">
      <c r="D410" s="119"/>
      <c r="E410" s="119"/>
      <c r="F410" s="119"/>
      <c r="G410" s="119"/>
      <c r="H410" s="119"/>
      <c r="I410" s="119"/>
      <c r="J410" s="119"/>
      <c r="K410" s="119"/>
      <c r="L410" s="119"/>
      <c r="M410" s="119"/>
    </row>
    <row r="411" spans="4:13">
      <c r="D411" s="119"/>
      <c r="E411" s="119"/>
      <c r="F411" s="119"/>
      <c r="G411" s="119"/>
      <c r="H411" s="119"/>
      <c r="I411" s="119"/>
      <c r="J411" s="119"/>
      <c r="K411" s="119"/>
      <c r="L411" s="119"/>
      <c r="M411" s="119"/>
    </row>
    <row r="412" spans="4:13">
      <c r="D412" s="119"/>
      <c r="E412" s="119"/>
      <c r="F412" s="119"/>
      <c r="G412" s="119"/>
      <c r="H412" s="119"/>
      <c r="I412" s="119"/>
      <c r="J412" s="119"/>
      <c r="K412" s="119"/>
      <c r="L412" s="119"/>
      <c r="M412" s="119"/>
    </row>
    <row r="413" spans="4:13">
      <c r="D413" s="119"/>
      <c r="E413" s="119"/>
      <c r="F413" s="119"/>
      <c r="G413" s="119"/>
      <c r="H413" s="119"/>
      <c r="I413" s="119"/>
      <c r="J413" s="119"/>
      <c r="K413" s="119"/>
      <c r="L413" s="119"/>
      <c r="M413" s="119"/>
    </row>
    <row r="414" spans="4:13">
      <c r="D414" s="119"/>
      <c r="E414" s="119"/>
      <c r="F414" s="119"/>
      <c r="G414" s="119"/>
      <c r="H414" s="119"/>
      <c r="I414" s="119"/>
      <c r="J414" s="119"/>
      <c r="K414" s="119"/>
      <c r="L414" s="119"/>
      <c r="M414" s="119"/>
    </row>
    <row r="415" spans="4:13">
      <c r="D415" s="119"/>
      <c r="E415" s="119"/>
      <c r="F415" s="119"/>
      <c r="G415" s="119"/>
      <c r="H415" s="119"/>
      <c r="I415" s="119"/>
      <c r="J415" s="119"/>
      <c r="K415" s="119"/>
      <c r="L415" s="119"/>
      <c r="M415" s="119"/>
    </row>
    <row r="416" spans="4:13">
      <c r="D416" s="119"/>
      <c r="E416" s="119"/>
      <c r="F416" s="119"/>
      <c r="G416" s="119"/>
      <c r="H416" s="119"/>
      <c r="I416" s="119"/>
      <c r="J416" s="119"/>
      <c r="K416" s="119"/>
      <c r="L416" s="119"/>
      <c r="M416" s="119"/>
    </row>
    <row r="417" spans="4:13">
      <c r="D417" s="119"/>
      <c r="E417" s="119"/>
      <c r="F417" s="119"/>
      <c r="G417" s="119"/>
      <c r="H417" s="119"/>
      <c r="I417" s="119"/>
      <c r="J417" s="119"/>
      <c r="K417" s="119"/>
      <c r="L417" s="119"/>
      <c r="M417" s="119"/>
    </row>
    <row r="418" spans="4:13">
      <c r="D418" s="119"/>
      <c r="E418" s="119"/>
      <c r="F418" s="119"/>
      <c r="G418" s="119"/>
      <c r="H418" s="119"/>
      <c r="I418" s="119"/>
      <c r="J418" s="119"/>
      <c r="K418" s="119"/>
      <c r="L418" s="119"/>
      <c r="M418" s="119"/>
    </row>
    <row r="419" spans="4:13">
      <c r="D419" s="119"/>
      <c r="E419" s="119"/>
      <c r="F419" s="119"/>
      <c r="G419" s="119"/>
      <c r="H419" s="119"/>
      <c r="I419" s="119"/>
      <c r="J419" s="119"/>
      <c r="K419" s="119"/>
      <c r="L419" s="119"/>
      <c r="M419" s="119"/>
    </row>
    <row r="420" spans="4:13">
      <c r="D420" s="119"/>
      <c r="E420" s="119"/>
      <c r="F420" s="119"/>
      <c r="G420" s="119"/>
      <c r="H420" s="119"/>
      <c r="I420" s="119"/>
      <c r="J420" s="119"/>
      <c r="K420" s="119"/>
      <c r="L420" s="119"/>
      <c r="M420" s="119"/>
    </row>
    <row r="421" spans="4:13">
      <c r="D421" s="119"/>
      <c r="E421" s="119"/>
      <c r="F421" s="119"/>
      <c r="G421" s="119"/>
      <c r="H421" s="119"/>
      <c r="I421" s="119"/>
      <c r="J421" s="119"/>
      <c r="K421" s="119"/>
      <c r="L421" s="119"/>
      <c r="M421" s="119"/>
    </row>
    <row r="422" spans="4:13">
      <c r="D422" s="119"/>
      <c r="E422" s="119"/>
      <c r="F422" s="119"/>
      <c r="G422" s="119"/>
      <c r="H422" s="119"/>
      <c r="I422" s="119"/>
      <c r="J422" s="119"/>
      <c r="K422" s="119"/>
      <c r="L422" s="119"/>
      <c r="M422" s="119"/>
    </row>
    <row r="423" spans="4:13">
      <c r="D423" s="119"/>
      <c r="E423" s="119"/>
      <c r="F423" s="119"/>
      <c r="G423" s="119"/>
      <c r="H423" s="119"/>
      <c r="I423" s="119"/>
      <c r="J423" s="119"/>
      <c r="K423" s="119"/>
      <c r="L423" s="119"/>
      <c r="M423" s="119"/>
    </row>
    <row r="424" spans="4:13">
      <c r="D424" s="119"/>
      <c r="E424" s="119"/>
      <c r="F424" s="119"/>
      <c r="G424" s="119"/>
      <c r="H424" s="119"/>
      <c r="I424" s="119"/>
      <c r="J424" s="119"/>
      <c r="K424" s="119"/>
      <c r="L424" s="119"/>
      <c r="M424" s="119"/>
    </row>
    <row r="425" spans="4:13">
      <c r="D425" s="119"/>
      <c r="E425" s="119"/>
      <c r="F425" s="119"/>
      <c r="G425" s="119"/>
      <c r="H425" s="119"/>
      <c r="I425" s="119"/>
      <c r="J425" s="119"/>
      <c r="K425" s="119"/>
      <c r="L425" s="119"/>
      <c r="M425" s="119"/>
    </row>
    <row r="426" spans="4:13">
      <c r="D426" s="119"/>
      <c r="E426" s="119"/>
      <c r="F426" s="119"/>
      <c r="G426" s="119"/>
      <c r="H426" s="119"/>
      <c r="I426" s="119"/>
      <c r="J426" s="119"/>
      <c r="K426" s="119"/>
      <c r="L426" s="119"/>
      <c r="M426" s="119"/>
    </row>
    <row r="427" spans="4:13">
      <c r="D427" s="119"/>
      <c r="E427" s="119"/>
      <c r="F427" s="119"/>
      <c r="G427" s="119"/>
      <c r="H427" s="119"/>
      <c r="I427" s="119"/>
      <c r="J427" s="119"/>
      <c r="K427" s="119"/>
      <c r="L427" s="119"/>
      <c r="M427" s="119"/>
    </row>
    <row r="428" spans="4:13">
      <c r="D428" s="119"/>
      <c r="E428" s="119"/>
      <c r="F428" s="119"/>
      <c r="G428" s="119"/>
      <c r="H428" s="119"/>
      <c r="I428" s="119"/>
      <c r="J428" s="119"/>
      <c r="K428" s="119"/>
      <c r="L428" s="119"/>
      <c r="M428" s="119"/>
    </row>
    <row r="429" spans="4:13">
      <c r="D429" s="119"/>
      <c r="E429" s="119"/>
      <c r="F429" s="119"/>
      <c r="G429" s="119"/>
      <c r="H429" s="119"/>
      <c r="I429" s="119"/>
      <c r="J429" s="119"/>
      <c r="K429" s="119"/>
      <c r="L429" s="119"/>
      <c r="M429" s="119"/>
    </row>
    <row r="430" spans="4:13">
      <c r="D430" s="119"/>
      <c r="E430" s="119"/>
      <c r="F430" s="119"/>
      <c r="G430" s="119"/>
      <c r="H430" s="119"/>
      <c r="I430" s="119"/>
      <c r="J430" s="119"/>
      <c r="K430" s="119"/>
      <c r="L430" s="119"/>
      <c r="M430" s="119"/>
    </row>
    <row r="431" spans="4:13">
      <c r="D431" s="119"/>
      <c r="E431" s="119"/>
      <c r="F431" s="119"/>
      <c r="G431" s="119"/>
      <c r="H431" s="119"/>
      <c r="I431" s="119"/>
      <c r="J431" s="119"/>
      <c r="K431" s="119"/>
      <c r="L431" s="119"/>
      <c r="M431" s="119"/>
    </row>
    <row r="432" spans="4:13">
      <c r="D432" s="119"/>
      <c r="E432" s="119"/>
      <c r="F432" s="119"/>
      <c r="G432" s="119"/>
      <c r="H432" s="119"/>
      <c r="I432" s="119"/>
      <c r="J432" s="119"/>
      <c r="K432" s="119"/>
      <c r="L432" s="119"/>
      <c r="M432" s="119"/>
    </row>
    <row r="433" spans="4:13">
      <c r="D433" s="119"/>
      <c r="E433" s="119"/>
      <c r="F433" s="119"/>
      <c r="G433" s="119"/>
      <c r="H433" s="119"/>
      <c r="I433" s="119"/>
      <c r="J433" s="119"/>
      <c r="K433" s="119"/>
      <c r="L433" s="119"/>
      <c r="M433" s="119"/>
    </row>
    <row r="434" spans="4:13">
      <c r="D434" s="119"/>
      <c r="E434" s="119"/>
      <c r="F434" s="119"/>
      <c r="G434" s="119"/>
      <c r="H434" s="119"/>
      <c r="I434" s="119"/>
      <c r="J434" s="119"/>
      <c r="K434" s="119"/>
      <c r="L434" s="119"/>
      <c r="M434" s="119"/>
    </row>
    <row r="435" spans="4:13">
      <c r="D435" s="119"/>
      <c r="E435" s="119"/>
      <c r="F435" s="119"/>
      <c r="G435" s="119"/>
      <c r="H435" s="119"/>
      <c r="I435" s="119"/>
      <c r="J435" s="119"/>
      <c r="K435" s="119"/>
      <c r="L435" s="119"/>
      <c r="M435" s="119"/>
    </row>
    <row r="436" spans="4:13">
      <c r="D436" s="119"/>
      <c r="E436" s="119"/>
      <c r="F436" s="119"/>
      <c r="G436" s="119"/>
      <c r="H436" s="119"/>
      <c r="I436" s="119"/>
      <c r="J436" s="119"/>
      <c r="K436" s="119"/>
      <c r="L436" s="119"/>
      <c r="M436" s="119"/>
    </row>
    <row r="437" spans="4:13">
      <c r="D437" s="119"/>
      <c r="E437" s="119"/>
      <c r="F437" s="119"/>
      <c r="G437" s="119"/>
      <c r="H437" s="119"/>
      <c r="I437" s="119"/>
      <c r="J437" s="119"/>
      <c r="K437" s="119"/>
      <c r="L437" s="119"/>
      <c r="M437" s="119"/>
    </row>
    <row r="438" spans="4:13">
      <c r="D438" s="119"/>
      <c r="E438" s="119"/>
      <c r="F438" s="119"/>
      <c r="G438" s="119"/>
      <c r="H438" s="119"/>
      <c r="I438" s="119"/>
      <c r="J438" s="119"/>
      <c r="K438" s="119"/>
      <c r="L438" s="119"/>
      <c r="M438" s="119"/>
    </row>
    <row r="439" spans="4:13">
      <c r="D439" s="119"/>
      <c r="E439" s="119"/>
      <c r="F439" s="119"/>
      <c r="G439" s="119"/>
      <c r="H439" s="119"/>
      <c r="I439" s="119"/>
      <c r="J439" s="119"/>
      <c r="K439" s="119"/>
      <c r="L439" s="119"/>
      <c r="M439" s="119"/>
    </row>
    <row r="440" spans="4:13">
      <c r="D440" s="119"/>
      <c r="E440" s="119"/>
      <c r="F440" s="119"/>
      <c r="G440" s="119"/>
      <c r="H440" s="119"/>
      <c r="I440" s="119"/>
      <c r="J440" s="119"/>
      <c r="K440" s="119"/>
      <c r="L440" s="119"/>
      <c r="M440" s="119"/>
    </row>
    <row r="441" spans="4:13">
      <c r="D441" s="119"/>
      <c r="E441" s="119"/>
      <c r="F441" s="119"/>
      <c r="G441" s="119"/>
      <c r="H441" s="119"/>
      <c r="I441" s="119"/>
      <c r="J441" s="119"/>
      <c r="K441" s="119"/>
      <c r="L441" s="119"/>
      <c r="M441" s="119"/>
    </row>
    <row r="442" spans="4:13">
      <c r="D442" s="119"/>
      <c r="E442" s="119"/>
      <c r="F442" s="119"/>
      <c r="G442" s="119"/>
      <c r="H442" s="119"/>
      <c r="I442" s="119"/>
      <c r="J442" s="119"/>
      <c r="K442" s="119"/>
      <c r="L442" s="119"/>
      <c r="M442" s="119"/>
    </row>
    <row r="443" spans="4:13">
      <c r="D443" s="119"/>
      <c r="E443" s="119"/>
      <c r="F443" s="119"/>
      <c r="G443" s="119"/>
      <c r="H443" s="119"/>
      <c r="I443" s="119"/>
      <c r="J443" s="119"/>
      <c r="K443" s="119"/>
      <c r="L443" s="119"/>
      <c r="M443" s="119"/>
    </row>
    <row r="444" spans="4:13">
      <c r="D444" s="119"/>
      <c r="E444" s="119"/>
      <c r="F444" s="119"/>
      <c r="G444" s="119"/>
      <c r="H444" s="119"/>
      <c r="I444" s="119"/>
      <c r="J444" s="119"/>
      <c r="K444" s="119"/>
      <c r="L444" s="119"/>
      <c r="M444" s="119"/>
    </row>
    <row r="445" spans="4:13">
      <c r="D445" s="119"/>
      <c r="E445" s="119"/>
      <c r="F445" s="119"/>
      <c r="G445" s="119"/>
      <c r="H445" s="119"/>
      <c r="I445" s="119"/>
      <c r="J445" s="119"/>
      <c r="K445" s="119"/>
      <c r="L445" s="119"/>
      <c r="M445" s="119"/>
    </row>
    <row r="446" spans="4:13">
      <c r="D446" s="119"/>
      <c r="E446" s="119"/>
      <c r="F446" s="119"/>
      <c r="G446" s="119"/>
      <c r="H446" s="119"/>
      <c r="I446" s="119"/>
      <c r="J446" s="119"/>
      <c r="K446" s="119"/>
      <c r="L446" s="119"/>
      <c r="M446" s="119"/>
    </row>
    <row r="447" spans="4:13">
      <c r="D447" s="119"/>
      <c r="E447" s="119"/>
      <c r="F447" s="119"/>
      <c r="G447" s="119"/>
      <c r="H447" s="119"/>
      <c r="I447" s="119"/>
      <c r="J447" s="119"/>
      <c r="K447" s="119"/>
      <c r="L447" s="119"/>
      <c r="M447" s="119"/>
    </row>
    <row r="448" spans="4:13">
      <c r="D448" s="119"/>
      <c r="E448" s="119"/>
      <c r="F448" s="119"/>
      <c r="G448" s="119"/>
      <c r="H448" s="119"/>
      <c r="I448" s="119"/>
      <c r="J448" s="119"/>
      <c r="K448" s="119"/>
      <c r="L448" s="119"/>
      <c r="M448" s="119"/>
    </row>
    <row r="449" spans="4:13">
      <c r="D449" s="119"/>
      <c r="E449" s="119"/>
      <c r="F449" s="119"/>
      <c r="G449" s="119"/>
      <c r="H449" s="119"/>
      <c r="I449" s="119"/>
      <c r="J449" s="119"/>
      <c r="K449" s="119"/>
      <c r="L449" s="119"/>
      <c r="M449" s="119"/>
    </row>
    <row r="450" spans="4:13">
      <c r="D450" s="119"/>
      <c r="E450" s="119"/>
      <c r="F450" s="119"/>
      <c r="G450" s="119"/>
      <c r="H450" s="119"/>
      <c r="I450" s="119"/>
      <c r="J450" s="119"/>
      <c r="K450" s="119"/>
      <c r="L450" s="119"/>
      <c r="M450" s="119"/>
    </row>
    <row r="451" spans="4:13">
      <c r="D451" s="119"/>
      <c r="E451" s="119"/>
      <c r="F451" s="119"/>
      <c r="G451" s="119"/>
      <c r="H451" s="119"/>
      <c r="I451" s="119"/>
      <c r="J451" s="119"/>
      <c r="K451" s="119"/>
      <c r="L451" s="119"/>
      <c r="M451" s="119"/>
    </row>
    <row r="452" spans="4:13">
      <c r="D452" s="119"/>
      <c r="E452" s="119"/>
      <c r="F452" s="119"/>
      <c r="G452" s="119"/>
      <c r="H452" s="119"/>
      <c r="I452" s="119"/>
      <c r="J452" s="119"/>
      <c r="K452" s="119"/>
      <c r="L452" s="119"/>
      <c r="M452" s="119"/>
    </row>
    <row r="453" spans="4:13">
      <c r="D453" s="119"/>
      <c r="E453" s="119"/>
      <c r="F453" s="119"/>
      <c r="G453" s="119"/>
      <c r="H453" s="119"/>
      <c r="I453" s="119"/>
      <c r="J453" s="119"/>
      <c r="K453" s="119"/>
      <c r="L453" s="119"/>
      <c r="M453" s="119"/>
    </row>
    <row r="454" spans="4:13">
      <c r="D454" s="119"/>
      <c r="E454" s="119"/>
      <c r="F454" s="119"/>
      <c r="G454" s="119"/>
      <c r="H454" s="119"/>
      <c r="I454" s="119"/>
      <c r="J454" s="119"/>
      <c r="K454" s="119"/>
      <c r="L454" s="119"/>
      <c r="M454" s="119"/>
    </row>
    <row r="455" spans="4:13">
      <c r="D455" s="119"/>
      <c r="E455" s="119"/>
      <c r="F455" s="119"/>
      <c r="G455" s="119"/>
      <c r="H455" s="119"/>
      <c r="I455" s="119"/>
      <c r="J455" s="119"/>
      <c r="K455" s="119"/>
      <c r="L455" s="119"/>
      <c r="M455" s="119"/>
    </row>
    <row r="456" spans="4:13">
      <c r="D456" s="119"/>
      <c r="E456" s="119"/>
      <c r="F456" s="119"/>
      <c r="G456" s="119"/>
      <c r="H456" s="119"/>
      <c r="I456" s="119"/>
      <c r="J456" s="119"/>
      <c r="K456" s="119"/>
      <c r="L456" s="119"/>
      <c r="M456" s="119"/>
    </row>
    <row r="457" spans="4:13">
      <c r="D457" s="119"/>
      <c r="E457" s="119"/>
      <c r="F457" s="119"/>
      <c r="G457" s="119"/>
      <c r="H457" s="119"/>
      <c r="I457" s="119"/>
      <c r="J457" s="119"/>
      <c r="K457" s="119"/>
      <c r="L457" s="119"/>
      <c r="M457" s="119"/>
    </row>
    <row r="458" spans="4:13">
      <c r="D458" s="119"/>
      <c r="E458" s="119"/>
      <c r="F458" s="119"/>
      <c r="G458" s="119"/>
      <c r="H458" s="119"/>
      <c r="I458" s="119"/>
      <c r="J458" s="119"/>
      <c r="K458" s="119"/>
      <c r="L458" s="119"/>
      <c r="M458" s="119"/>
    </row>
    <row r="459" spans="4:13">
      <c r="D459" s="119"/>
      <c r="E459" s="119"/>
      <c r="F459" s="119"/>
      <c r="G459" s="119"/>
      <c r="H459" s="119"/>
      <c r="I459" s="119"/>
      <c r="J459" s="119"/>
      <c r="K459" s="119"/>
      <c r="L459" s="119"/>
      <c r="M459" s="119"/>
    </row>
    <row r="460" spans="4:13">
      <c r="D460" s="119"/>
      <c r="E460" s="119"/>
      <c r="F460" s="119"/>
      <c r="G460" s="119"/>
      <c r="H460" s="119"/>
      <c r="I460" s="119"/>
      <c r="J460" s="119"/>
      <c r="K460" s="119"/>
      <c r="L460" s="119"/>
      <c r="M460" s="119"/>
    </row>
    <row r="461" spans="4:13">
      <c r="D461" s="119"/>
      <c r="E461" s="119"/>
      <c r="F461" s="119"/>
      <c r="G461" s="119"/>
      <c r="H461" s="119"/>
      <c r="I461" s="119"/>
      <c r="J461" s="119"/>
      <c r="K461" s="119"/>
      <c r="L461" s="119"/>
      <c r="M461" s="119"/>
    </row>
    <row r="462" spans="4:13">
      <c r="D462" s="119"/>
      <c r="E462" s="119"/>
      <c r="F462" s="119"/>
      <c r="G462" s="119"/>
      <c r="H462" s="119"/>
      <c r="I462" s="119"/>
      <c r="J462" s="119"/>
      <c r="K462" s="119"/>
      <c r="L462" s="119"/>
      <c r="M462" s="119"/>
    </row>
    <row r="463" spans="4:13">
      <c r="D463" s="119"/>
      <c r="E463" s="119"/>
      <c r="F463" s="119"/>
      <c r="G463" s="119"/>
      <c r="H463" s="119"/>
      <c r="I463" s="119"/>
      <c r="J463" s="119"/>
      <c r="K463" s="119"/>
      <c r="L463" s="119"/>
      <c r="M463" s="119"/>
    </row>
    <row r="464" spans="4:13">
      <c r="D464" s="119"/>
      <c r="E464" s="119"/>
      <c r="F464" s="119"/>
      <c r="G464" s="119"/>
      <c r="H464" s="119"/>
      <c r="I464" s="119"/>
      <c r="J464" s="119"/>
      <c r="K464" s="119"/>
      <c r="L464" s="119"/>
      <c r="M464" s="119"/>
    </row>
    <row r="465" spans="4:13">
      <c r="D465" s="119"/>
      <c r="E465" s="119"/>
      <c r="F465" s="119"/>
      <c r="G465" s="119"/>
      <c r="H465" s="119"/>
      <c r="I465" s="119"/>
      <c r="J465" s="119"/>
      <c r="K465" s="119"/>
      <c r="L465" s="119"/>
      <c r="M465" s="119"/>
    </row>
    <row r="466" spans="4:13">
      <c r="D466" s="119"/>
      <c r="E466" s="119"/>
      <c r="F466" s="119"/>
      <c r="G466" s="119"/>
      <c r="H466" s="119"/>
      <c r="I466" s="119"/>
      <c r="J466" s="119"/>
      <c r="K466" s="119"/>
      <c r="L466" s="119"/>
      <c r="M466" s="119"/>
    </row>
    <row r="467" spans="4:13">
      <c r="D467" s="119"/>
      <c r="E467" s="119"/>
      <c r="F467" s="119"/>
      <c r="G467" s="119"/>
      <c r="H467" s="119"/>
      <c r="I467" s="119"/>
      <c r="J467" s="119"/>
      <c r="K467" s="119"/>
      <c r="L467" s="119"/>
      <c r="M467" s="119"/>
    </row>
    <row r="468" spans="4:13">
      <c r="D468" s="119"/>
      <c r="E468" s="119"/>
      <c r="F468" s="119"/>
      <c r="G468" s="119"/>
      <c r="H468" s="119"/>
      <c r="I468" s="119"/>
      <c r="J468" s="119"/>
      <c r="K468" s="119"/>
      <c r="L468" s="119"/>
      <c r="M468" s="119"/>
    </row>
    <row r="469" spans="4:13">
      <c r="D469" s="119"/>
      <c r="E469" s="119"/>
      <c r="F469" s="119"/>
      <c r="G469" s="119"/>
      <c r="H469" s="119"/>
      <c r="I469" s="119"/>
      <c r="J469" s="119"/>
      <c r="K469" s="119"/>
      <c r="L469" s="119"/>
      <c r="M469" s="119"/>
    </row>
    <row r="470" spans="4:13">
      <c r="D470" s="119"/>
      <c r="E470" s="119"/>
      <c r="F470" s="119"/>
      <c r="G470" s="119"/>
      <c r="H470" s="119"/>
      <c r="I470" s="119"/>
      <c r="J470" s="119"/>
      <c r="K470" s="119"/>
      <c r="L470" s="119"/>
      <c r="M470" s="119"/>
    </row>
    <row r="471" spans="4:13">
      <c r="D471" s="119"/>
      <c r="E471" s="119"/>
      <c r="F471" s="119"/>
      <c r="G471" s="119"/>
      <c r="H471" s="119"/>
      <c r="I471" s="119"/>
      <c r="J471" s="119"/>
      <c r="K471" s="119"/>
      <c r="L471" s="119"/>
      <c r="M471" s="119"/>
    </row>
    <row r="472" spans="4:13">
      <c r="D472" s="119"/>
      <c r="E472" s="119"/>
      <c r="F472" s="119"/>
      <c r="G472" s="119"/>
      <c r="H472" s="119"/>
      <c r="I472" s="119"/>
      <c r="J472" s="119"/>
      <c r="K472" s="119"/>
      <c r="L472" s="119"/>
      <c r="M472" s="119"/>
    </row>
    <row r="473" spans="4:13">
      <c r="D473" s="119"/>
      <c r="E473" s="119"/>
      <c r="F473" s="119"/>
      <c r="G473" s="119"/>
      <c r="H473" s="119"/>
      <c r="I473" s="119"/>
      <c r="J473" s="119"/>
      <c r="K473" s="119"/>
      <c r="L473" s="119"/>
      <c r="M473" s="119"/>
    </row>
    <row r="474" spans="4:13">
      <c r="D474" s="119"/>
      <c r="E474" s="119"/>
      <c r="F474" s="119"/>
      <c r="G474" s="119"/>
      <c r="H474" s="119"/>
      <c r="I474" s="119"/>
      <c r="J474" s="119"/>
      <c r="K474" s="119"/>
      <c r="L474" s="119"/>
      <c r="M474" s="119"/>
    </row>
    <row r="475" spans="4:13">
      <c r="D475" s="119"/>
      <c r="E475" s="119"/>
      <c r="F475" s="119"/>
      <c r="G475" s="119"/>
      <c r="H475" s="119"/>
      <c r="I475" s="119"/>
      <c r="J475" s="119"/>
      <c r="K475" s="119"/>
      <c r="L475" s="119"/>
      <c r="M475" s="119"/>
    </row>
    <row r="476" spans="4:13">
      <c r="D476" s="119"/>
      <c r="E476" s="119"/>
      <c r="F476" s="119"/>
      <c r="G476" s="119"/>
      <c r="H476" s="119"/>
      <c r="I476" s="119"/>
      <c r="J476" s="119"/>
      <c r="K476" s="119"/>
      <c r="L476" s="119"/>
      <c r="M476" s="119"/>
    </row>
    <row r="477" spans="4:13">
      <c r="D477" s="119"/>
      <c r="E477" s="119"/>
      <c r="F477" s="119"/>
      <c r="G477" s="119"/>
      <c r="H477" s="119"/>
      <c r="I477" s="119"/>
      <c r="J477" s="119"/>
      <c r="K477" s="119"/>
      <c r="L477" s="119"/>
      <c r="M477" s="119"/>
    </row>
    <row r="478" spans="4:13">
      <c r="D478" s="119"/>
      <c r="E478" s="119"/>
      <c r="F478" s="119"/>
      <c r="G478" s="119"/>
      <c r="H478" s="119"/>
      <c r="I478" s="119"/>
      <c r="J478" s="119"/>
      <c r="K478" s="119"/>
      <c r="L478" s="119"/>
      <c r="M478" s="119"/>
    </row>
    <row r="479" spans="4:13">
      <c r="D479" s="119"/>
      <c r="E479" s="119"/>
      <c r="F479" s="119"/>
      <c r="G479" s="119"/>
      <c r="H479" s="119"/>
      <c r="I479" s="119"/>
      <c r="J479" s="119"/>
      <c r="K479" s="119"/>
      <c r="L479" s="119"/>
      <c r="M479" s="119"/>
    </row>
    <row r="480" spans="4:13">
      <c r="D480" s="119"/>
      <c r="E480" s="119"/>
      <c r="F480" s="119"/>
      <c r="G480" s="119"/>
      <c r="H480" s="119"/>
      <c r="I480" s="119"/>
      <c r="J480" s="119"/>
      <c r="K480" s="119"/>
      <c r="L480" s="119"/>
      <c r="M480" s="119"/>
    </row>
  </sheetData>
  <mergeCells count="60">
    <mergeCell ref="E107:M107"/>
    <mergeCell ref="E101:M103"/>
    <mergeCell ref="E197:M198"/>
    <mergeCell ref="E136:M137"/>
    <mergeCell ref="E171:M172"/>
    <mergeCell ref="E175:M175"/>
    <mergeCell ref="E191:M192"/>
    <mergeCell ref="E195:M196"/>
    <mergeCell ref="E189:M190"/>
    <mergeCell ref="E131:M131"/>
    <mergeCell ref="E134:M135"/>
    <mergeCell ref="E140:M140"/>
    <mergeCell ref="E141:M142"/>
    <mergeCell ref="E105:M105"/>
    <mergeCell ref="E106:M106"/>
    <mergeCell ref="E110:M113"/>
    <mergeCell ref="E120:M120"/>
    <mergeCell ref="E121:M122"/>
    <mergeCell ref="E124:M125"/>
    <mergeCell ref="E126:M127"/>
    <mergeCell ref="E128:M130"/>
    <mergeCell ref="E123:I123"/>
    <mergeCell ref="E89:M89"/>
    <mergeCell ref="E90:M92"/>
    <mergeCell ref="E93:M95"/>
    <mergeCell ref="E98:M100"/>
    <mergeCell ref="E104:M104"/>
    <mergeCell ref="E210:M219"/>
    <mergeCell ref="E147:M149"/>
    <mergeCell ref="E150:M151"/>
    <mergeCell ref="E160:M161"/>
    <mergeCell ref="E164:M166"/>
    <mergeCell ref="E199:M200"/>
    <mergeCell ref="E203:M207"/>
    <mergeCell ref="E201:M201"/>
    <mergeCell ref="E187:M188"/>
    <mergeCell ref="E173:M174"/>
    <mergeCell ref="E176:M177"/>
    <mergeCell ref="E182:M182"/>
    <mergeCell ref="E183:M183"/>
    <mergeCell ref="E193:M193"/>
    <mergeCell ref="E184:M186"/>
    <mergeCell ref="E194:M194"/>
    <mergeCell ref="E79:M80"/>
    <mergeCell ref="E83:M83"/>
    <mergeCell ref="E84:M85"/>
    <mergeCell ref="E88:M88"/>
    <mergeCell ref="E62:J62"/>
    <mergeCell ref="E64:M66"/>
    <mergeCell ref="E73:M73"/>
    <mergeCell ref="E74:M75"/>
    <mergeCell ref="E76:M78"/>
    <mergeCell ref="D60:M60"/>
    <mergeCell ref="D1:M1"/>
    <mergeCell ref="D58:H58"/>
    <mergeCell ref="D3:M11"/>
    <mergeCell ref="D54:J57"/>
    <mergeCell ref="D15:H15"/>
    <mergeCell ref="D14:H14"/>
    <mergeCell ref="D16:I16"/>
  </mergeCells>
  <phoneticPr fontId="2"/>
  <printOptions horizontalCentered="1"/>
  <pageMargins left="0.39370078740157483" right="0.39370078740157483" top="0.39370078740157483" bottom="0.39370078740157483" header="0.51181102362204722" footer="0.51181102362204722"/>
  <pageSetup paperSize="9" orientation="portrait" verticalDpi="1200" r:id="rId1"/>
  <headerFooter alignWithMargins="0"/>
  <drawing r:id="rId2"/>
  <legacyDrawing r:id="rId3"/>
  <oleObjects>
    <mc:AlternateContent xmlns:mc="http://schemas.openxmlformats.org/markup-compatibility/2006">
      <mc:Choice Requires="x14">
        <oleObject shapeId="2049" r:id="rId4">
          <objectPr defaultSize="0" autoPict="0" r:id="rId5">
            <anchor moveWithCells="1">
              <from>
                <xdr:col>6</xdr:col>
                <xdr:colOff>523875</xdr:colOff>
                <xdr:row>19</xdr:row>
                <xdr:rowOff>57150</xdr:rowOff>
              </from>
              <to>
                <xdr:col>7</xdr:col>
                <xdr:colOff>628650</xdr:colOff>
                <xdr:row>23</xdr:row>
                <xdr:rowOff>123825</xdr:rowOff>
              </to>
            </anchor>
          </objectPr>
        </oleObject>
      </mc:Choice>
      <mc:Fallback>
        <oleObject shapeId="2049" r:id="rId4"/>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215"/>
  <sheetViews>
    <sheetView topLeftCell="A124" zoomScaleNormal="100" workbookViewId="0">
      <selection activeCell="N68" sqref="N68"/>
    </sheetView>
  </sheetViews>
  <sheetFormatPr defaultRowHeight="14.25"/>
  <cols>
    <col min="1" max="1" width="3.5" style="5" customWidth="1"/>
    <col min="2" max="2" width="0.875" style="5" customWidth="1"/>
    <col min="3" max="3" width="3.25" style="5" customWidth="1"/>
    <col min="4" max="4" width="9.5" style="5" bestFit="1" customWidth="1"/>
    <col min="5" max="16384" width="9" style="5"/>
  </cols>
  <sheetData>
    <row r="1" spans="1:12" ht="42">
      <c r="A1" s="384" t="s">
        <v>110</v>
      </c>
      <c r="B1" s="385"/>
      <c r="C1" s="385"/>
      <c r="D1" s="385"/>
      <c r="E1" s="385"/>
      <c r="F1" s="385"/>
      <c r="G1" s="385"/>
      <c r="H1" s="385"/>
      <c r="I1" s="385"/>
      <c r="J1" s="385"/>
      <c r="K1" s="385"/>
      <c r="L1" s="385"/>
    </row>
    <row r="2" spans="1:12" ht="17.25">
      <c r="A2" s="1"/>
      <c r="B2" s="1"/>
      <c r="C2" s="104" t="s">
        <v>1169</v>
      </c>
      <c r="D2" s="105"/>
      <c r="E2" s="105"/>
      <c r="F2" s="105"/>
      <c r="G2" s="105"/>
      <c r="H2" s="106"/>
      <c r="I2" s="107"/>
      <c r="K2" s="1"/>
      <c r="L2" s="1"/>
    </row>
    <row r="3" spans="1:12">
      <c r="A3" s="1"/>
      <c r="B3" s="1"/>
      <c r="C3" s="101" t="s">
        <v>111</v>
      </c>
      <c r="D3" s="1"/>
      <c r="E3" s="1"/>
      <c r="F3" s="1"/>
      <c r="G3" s="1"/>
      <c r="I3" s="39"/>
      <c r="K3" s="1"/>
      <c r="L3" s="1"/>
    </row>
    <row r="4" spans="1:12">
      <c r="A4" s="1"/>
      <c r="B4" s="1"/>
      <c r="C4" s="102" t="s">
        <v>1168</v>
      </c>
      <c r="D4" s="1"/>
      <c r="E4" s="1"/>
      <c r="F4" s="1"/>
      <c r="G4" s="1"/>
      <c r="I4" s="39"/>
      <c r="K4" s="1"/>
      <c r="L4" s="1"/>
    </row>
    <row r="5" spans="1:12">
      <c r="A5" s="1"/>
      <c r="B5" s="1"/>
      <c r="C5" s="7"/>
      <c r="D5" s="1"/>
      <c r="E5" s="1"/>
      <c r="F5" s="1"/>
      <c r="G5" s="1"/>
      <c r="H5" s="1"/>
      <c r="I5" s="1"/>
      <c r="J5" s="1"/>
      <c r="K5" s="1"/>
      <c r="L5" s="1"/>
    </row>
    <row r="6" spans="1:12">
      <c r="A6" s="1"/>
      <c r="B6" s="1"/>
      <c r="C6" s="7"/>
      <c r="D6" s="1"/>
      <c r="E6" s="1"/>
      <c r="F6" s="1"/>
      <c r="G6" s="1"/>
      <c r="H6" s="1"/>
      <c r="I6" s="1"/>
      <c r="J6" s="1"/>
      <c r="K6" s="1"/>
      <c r="L6" s="1"/>
    </row>
    <row r="7" spans="1:12">
      <c r="A7" s="1"/>
      <c r="B7" s="1"/>
      <c r="C7" s="7"/>
      <c r="D7" s="1"/>
      <c r="E7" s="1"/>
      <c r="F7" s="1"/>
      <c r="G7" s="1"/>
      <c r="H7" s="1"/>
      <c r="I7" s="1"/>
      <c r="J7" s="1"/>
      <c r="K7" s="1"/>
      <c r="L7" s="1"/>
    </row>
    <row r="8" spans="1:12">
      <c r="A8" s="1"/>
      <c r="B8" s="1"/>
      <c r="C8" s="7"/>
      <c r="D8" s="1"/>
      <c r="E8" s="1"/>
      <c r="F8" s="1"/>
      <c r="G8" s="1"/>
      <c r="H8" s="1"/>
      <c r="I8" s="1"/>
      <c r="J8" s="1"/>
      <c r="K8" s="1"/>
      <c r="L8" s="1"/>
    </row>
    <row r="9" spans="1:12">
      <c r="A9" s="1"/>
      <c r="B9" s="1"/>
      <c r="C9" s="7"/>
      <c r="D9" s="1"/>
      <c r="E9" s="1"/>
      <c r="F9" s="1"/>
      <c r="G9" s="1"/>
      <c r="H9" s="1"/>
      <c r="I9" s="1"/>
      <c r="J9" s="1"/>
      <c r="K9" s="1"/>
      <c r="L9" s="1"/>
    </row>
    <row r="10" spans="1:12">
      <c r="A10" s="1"/>
      <c r="B10" s="1"/>
      <c r="C10" s="7"/>
      <c r="D10" s="1"/>
      <c r="E10" s="1"/>
      <c r="F10" s="1"/>
      <c r="G10" s="1"/>
    </row>
    <row r="11" spans="1:12" ht="17.25">
      <c r="A11" s="1"/>
      <c r="B11" s="1"/>
      <c r="C11" s="7"/>
      <c r="D11" s="1"/>
      <c r="E11" s="1"/>
      <c r="F11" s="1"/>
      <c r="G11" s="1"/>
      <c r="H11" s="106"/>
      <c r="I11" s="104" t="s">
        <v>112</v>
      </c>
      <c r="J11" s="105"/>
      <c r="K11" s="105"/>
      <c r="L11" s="105"/>
    </row>
    <row r="12" spans="1:12">
      <c r="A12" s="1"/>
      <c r="B12" s="1"/>
      <c r="C12" s="7"/>
      <c r="D12" s="1"/>
      <c r="E12" s="1"/>
      <c r="F12" s="1"/>
      <c r="G12" s="1"/>
      <c r="H12" s="1"/>
      <c r="I12" s="102" t="s">
        <v>113</v>
      </c>
      <c r="J12" s="1"/>
      <c r="K12" s="1"/>
      <c r="L12" s="1"/>
    </row>
    <row r="13" spans="1:12">
      <c r="A13" s="1"/>
      <c r="B13" s="1"/>
      <c r="C13" s="8"/>
      <c r="D13" s="1"/>
      <c r="E13" s="1"/>
      <c r="F13" s="1"/>
      <c r="G13" s="1"/>
      <c r="H13" s="1"/>
      <c r="I13" s="1"/>
      <c r="J13" s="1"/>
      <c r="K13" s="1"/>
      <c r="L13" s="1"/>
    </row>
    <row r="14" spans="1:12">
      <c r="A14" s="1"/>
      <c r="B14" s="1"/>
      <c r="C14" s="7"/>
      <c r="D14" s="1"/>
      <c r="E14" s="1"/>
      <c r="F14" s="1"/>
      <c r="G14" s="1"/>
      <c r="H14" s="103"/>
      <c r="J14" s="1"/>
      <c r="K14" s="1"/>
      <c r="L14" s="1"/>
    </row>
    <row r="15" spans="1:12">
      <c r="A15" s="1"/>
      <c r="B15" s="1"/>
      <c r="C15" s="8"/>
      <c r="D15" s="1"/>
      <c r="E15" s="1"/>
      <c r="F15" s="1"/>
      <c r="G15" s="1"/>
      <c r="H15" s="103"/>
      <c r="K15" s="1"/>
      <c r="L15" s="1"/>
    </row>
    <row r="16" spans="1:12">
      <c r="A16" s="1"/>
      <c r="B16" s="1"/>
      <c r="C16" s="8"/>
      <c r="D16" s="1"/>
      <c r="E16" s="1"/>
      <c r="F16" s="1"/>
      <c r="G16" s="1"/>
      <c r="H16" s="98"/>
      <c r="K16" s="1"/>
      <c r="L16" s="1"/>
    </row>
    <row r="17" spans="1:12">
      <c r="A17" s="1"/>
      <c r="B17" s="1"/>
      <c r="C17" s="8"/>
      <c r="D17" s="1"/>
      <c r="E17" s="1"/>
      <c r="F17" s="1"/>
      <c r="G17" s="1"/>
      <c r="H17" s="1"/>
      <c r="I17" s="1"/>
      <c r="J17" s="1"/>
      <c r="K17" s="1"/>
      <c r="L17" s="1"/>
    </row>
    <row r="18" spans="1:12">
      <c r="A18" s="1"/>
      <c r="B18" s="1"/>
      <c r="C18" s="8"/>
      <c r="D18" s="1"/>
      <c r="E18" s="1"/>
      <c r="F18" s="1"/>
      <c r="G18" s="1"/>
      <c r="H18" s="1"/>
      <c r="I18" s="1"/>
      <c r="J18" s="1"/>
      <c r="K18" s="1"/>
      <c r="L18" s="1"/>
    </row>
    <row r="19" spans="1:12">
      <c r="A19" s="1"/>
      <c r="B19" s="1"/>
      <c r="C19" s="8"/>
      <c r="D19" s="1"/>
      <c r="E19" s="1"/>
      <c r="F19" s="1"/>
      <c r="G19" s="1"/>
      <c r="H19" s="1"/>
      <c r="I19" s="1"/>
      <c r="J19" s="1"/>
      <c r="K19" s="1"/>
      <c r="L19" s="1"/>
    </row>
    <row r="20" spans="1:12">
      <c r="A20" s="1"/>
      <c r="B20" s="1"/>
      <c r="C20" s="8"/>
      <c r="D20" s="1"/>
      <c r="E20" s="1"/>
      <c r="F20" s="1"/>
      <c r="G20" s="1"/>
      <c r="H20" s="1"/>
      <c r="I20" s="1"/>
      <c r="J20" s="1"/>
      <c r="K20" s="1"/>
      <c r="L20" s="1"/>
    </row>
    <row r="21" spans="1:12">
      <c r="A21" s="1"/>
      <c r="B21" s="1"/>
      <c r="C21" s="7"/>
      <c r="D21" s="1"/>
      <c r="E21" s="1"/>
      <c r="F21" s="1"/>
      <c r="G21" s="1"/>
      <c r="H21" s="1"/>
      <c r="I21" s="1"/>
      <c r="J21" s="1"/>
      <c r="K21" s="1"/>
      <c r="L21" s="1"/>
    </row>
    <row r="22" spans="1:12">
      <c r="A22" s="1"/>
      <c r="B22" s="1"/>
      <c r="C22" s="7"/>
      <c r="D22" s="1"/>
      <c r="E22" s="1"/>
      <c r="F22" s="1"/>
      <c r="G22" s="1"/>
      <c r="H22" s="1"/>
      <c r="I22" s="1"/>
      <c r="J22" s="1"/>
      <c r="K22" s="1"/>
      <c r="L22" s="1"/>
    </row>
    <row r="23" spans="1:12">
      <c r="A23" s="1"/>
      <c r="B23" s="1"/>
      <c r="C23" s="7"/>
      <c r="D23" s="1"/>
      <c r="E23" s="1"/>
      <c r="F23" s="1"/>
      <c r="G23" s="1"/>
      <c r="H23" s="1"/>
      <c r="I23" s="1"/>
      <c r="J23" s="1"/>
      <c r="K23" s="1"/>
      <c r="L23" s="1"/>
    </row>
    <row r="24" spans="1:12">
      <c r="A24" s="1"/>
      <c r="B24" s="1"/>
      <c r="C24" s="7"/>
      <c r="D24" s="1"/>
      <c r="E24" s="1"/>
      <c r="F24" s="1"/>
      <c r="G24" s="1"/>
      <c r="H24" s="1"/>
      <c r="I24" s="1"/>
      <c r="J24" s="1"/>
      <c r="K24" s="1"/>
      <c r="L24" s="1"/>
    </row>
    <row r="25" spans="1:12">
      <c r="A25" s="1"/>
      <c r="B25" s="1"/>
      <c r="D25" s="1"/>
      <c r="E25" s="1"/>
      <c r="F25" s="1"/>
      <c r="G25" s="1"/>
      <c r="H25" s="1"/>
      <c r="I25" s="1"/>
      <c r="J25" s="1"/>
      <c r="K25" s="1"/>
      <c r="L25" s="1"/>
    </row>
    <row r="26" spans="1:12">
      <c r="A26" s="1"/>
      <c r="B26" s="1"/>
      <c r="D26" s="1"/>
      <c r="E26" s="1"/>
      <c r="F26" s="1"/>
      <c r="G26" s="1"/>
      <c r="H26" s="1"/>
      <c r="I26" s="1"/>
      <c r="J26" s="1"/>
      <c r="K26" s="1"/>
      <c r="L26" s="1"/>
    </row>
    <row r="27" spans="1:12">
      <c r="A27" s="1"/>
      <c r="B27" s="1"/>
      <c r="D27" s="1"/>
      <c r="E27" s="1"/>
      <c r="F27" s="1"/>
      <c r="G27" s="1"/>
      <c r="H27" s="1"/>
      <c r="I27" s="1"/>
      <c r="J27" s="1"/>
      <c r="K27" s="1"/>
      <c r="L27" s="1"/>
    </row>
    <row r="28" spans="1:12">
      <c r="A28" s="1"/>
      <c r="B28" s="1"/>
      <c r="C28" s="7"/>
      <c r="D28" s="1"/>
      <c r="E28" s="1"/>
      <c r="F28" s="1"/>
      <c r="G28" s="1"/>
      <c r="H28" s="1"/>
      <c r="I28" s="1"/>
      <c r="J28" s="1"/>
      <c r="K28" s="1"/>
      <c r="L28" s="1"/>
    </row>
    <row r="29" spans="1:12">
      <c r="A29" s="1"/>
      <c r="B29" s="1"/>
      <c r="C29" s="7"/>
      <c r="D29" s="1"/>
      <c r="E29" s="1"/>
      <c r="F29" s="1"/>
      <c r="G29" s="1"/>
      <c r="H29" s="1"/>
      <c r="I29" s="1"/>
      <c r="J29" s="1"/>
      <c r="K29" s="1"/>
      <c r="L29" s="1"/>
    </row>
    <row r="30" spans="1:12">
      <c r="A30" s="1"/>
      <c r="B30" s="1"/>
      <c r="C30" s="7"/>
      <c r="D30" s="1"/>
      <c r="E30" s="1"/>
      <c r="F30" s="1"/>
      <c r="G30" s="1"/>
      <c r="H30" s="1"/>
      <c r="I30" s="1"/>
      <c r="J30" s="1"/>
      <c r="K30" s="1"/>
      <c r="L30" s="1"/>
    </row>
    <row r="31" spans="1:12" ht="17.25">
      <c r="A31" s="1"/>
      <c r="B31" s="1"/>
      <c r="C31" s="104" t="s">
        <v>114</v>
      </c>
      <c r="D31" s="105"/>
      <c r="E31" s="105"/>
      <c r="F31" s="105"/>
      <c r="G31" s="105"/>
      <c r="H31" s="1"/>
      <c r="I31" s="1"/>
      <c r="J31" s="1"/>
      <c r="K31" s="1"/>
      <c r="L31" s="1"/>
    </row>
    <row r="32" spans="1:12">
      <c r="A32" s="1"/>
      <c r="B32" s="1"/>
      <c r="C32" s="102" t="s">
        <v>117</v>
      </c>
      <c r="D32" s="1"/>
      <c r="E32" s="1"/>
      <c r="F32" s="1"/>
      <c r="G32" s="1"/>
      <c r="H32" s="1"/>
      <c r="I32" s="1"/>
      <c r="J32" s="1"/>
      <c r="K32" s="1"/>
      <c r="L32" s="1"/>
    </row>
    <row r="33" spans="1:13">
      <c r="A33" s="1"/>
      <c r="B33" s="1"/>
      <c r="C33" s="7"/>
      <c r="D33" s="1"/>
      <c r="E33" s="1"/>
      <c r="F33" s="1"/>
      <c r="G33" s="1"/>
      <c r="H33" s="1"/>
      <c r="I33" s="1"/>
      <c r="J33" s="1"/>
      <c r="K33" s="1"/>
      <c r="L33" s="1"/>
    </row>
    <row r="34" spans="1:13">
      <c r="A34" s="1"/>
      <c r="B34" s="1"/>
      <c r="C34" s="7"/>
      <c r="D34" s="1"/>
      <c r="E34" s="1"/>
      <c r="F34" s="1"/>
      <c r="G34" s="1"/>
      <c r="H34" s="1"/>
      <c r="I34" s="1"/>
      <c r="J34" s="1"/>
      <c r="K34" s="1"/>
      <c r="L34" s="1"/>
    </row>
    <row r="35" spans="1:13" ht="17.25">
      <c r="A35" s="1"/>
      <c r="B35" s="1"/>
      <c r="F35" s="99"/>
      <c r="G35" s="98"/>
      <c r="H35" s="98"/>
      <c r="I35" s="98"/>
      <c r="J35" s="98"/>
      <c r="L35" s="100"/>
      <c r="M35" s="100"/>
    </row>
    <row r="36" spans="1:13">
      <c r="A36" s="1"/>
      <c r="B36" s="1"/>
      <c r="F36" s="98"/>
      <c r="G36" s="98"/>
      <c r="H36" s="98"/>
      <c r="I36" s="98"/>
      <c r="J36" s="98"/>
      <c r="L36" s="100"/>
      <c r="M36" s="100"/>
    </row>
    <row r="37" spans="1:13" ht="17.25">
      <c r="A37" s="1"/>
      <c r="B37" s="1"/>
      <c r="C37" s="7"/>
      <c r="D37" s="1"/>
      <c r="E37" s="1"/>
      <c r="F37" s="1"/>
      <c r="G37" s="1"/>
      <c r="H37" s="104" t="s">
        <v>115</v>
      </c>
      <c r="I37" s="106"/>
      <c r="J37" s="105"/>
      <c r="K37" s="105"/>
      <c r="L37" s="105"/>
    </row>
    <row r="38" spans="1:13">
      <c r="A38" s="1"/>
      <c r="B38" s="1"/>
      <c r="C38" s="7"/>
      <c r="D38" s="1"/>
      <c r="E38" s="1"/>
      <c r="F38" s="1"/>
      <c r="G38" s="1"/>
      <c r="H38" s="102" t="s">
        <v>116</v>
      </c>
      <c r="J38" s="1"/>
      <c r="K38" s="1"/>
      <c r="L38" s="1"/>
    </row>
    <row r="39" spans="1:13">
      <c r="A39" s="1"/>
      <c r="B39" s="1"/>
      <c r="C39" s="7"/>
      <c r="D39" s="1"/>
      <c r="E39" s="1"/>
      <c r="F39" s="1"/>
      <c r="G39" s="1"/>
      <c r="H39" s="1"/>
      <c r="I39" s="1"/>
      <c r="J39" s="1"/>
      <c r="K39" s="1"/>
      <c r="L39" s="1"/>
    </row>
    <row r="40" spans="1:13">
      <c r="A40" s="1"/>
      <c r="B40" s="1"/>
      <c r="C40" s="7"/>
      <c r="D40" s="1"/>
      <c r="E40" s="1"/>
      <c r="F40" s="1"/>
      <c r="G40" s="1"/>
      <c r="H40" s="1"/>
      <c r="I40" s="1"/>
      <c r="J40" s="1"/>
      <c r="K40" s="1"/>
      <c r="L40" s="1"/>
    </row>
    <row r="41" spans="1:13">
      <c r="A41" s="1"/>
      <c r="B41" s="1"/>
      <c r="C41" s="7"/>
      <c r="D41" s="1"/>
      <c r="E41" s="1"/>
      <c r="F41" s="1"/>
      <c r="G41" s="1"/>
      <c r="H41" s="1"/>
      <c r="I41" s="1"/>
      <c r="J41" s="1"/>
      <c r="K41" s="1"/>
      <c r="L41" s="1"/>
    </row>
    <row r="42" spans="1:13">
      <c r="A42" s="1"/>
      <c r="B42" s="1"/>
      <c r="C42" s="7"/>
      <c r="D42" s="1"/>
      <c r="E42" s="1"/>
      <c r="F42" s="1"/>
      <c r="G42" s="1"/>
      <c r="H42" s="1"/>
      <c r="I42" s="1"/>
      <c r="J42" s="1"/>
      <c r="K42" s="1"/>
      <c r="L42" s="1"/>
    </row>
    <row r="43" spans="1:13">
      <c r="A43" s="1"/>
      <c r="B43" s="1"/>
      <c r="C43" s="7"/>
      <c r="D43" s="1"/>
      <c r="E43" s="1"/>
      <c r="F43" s="1"/>
      <c r="G43" s="1"/>
      <c r="H43" s="1"/>
      <c r="I43" s="1"/>
      <c r="J43" s="1"/>
      <c r="K43" s="1"/>
      <c r="L43" s="1"/>
    </row>
    <row r="44" spans="1:13">
      <c r="A44" s="1"/>
      <c r="B44" s="1"/>
      <c r="C44" s="7"/>
      <c r="D44" s="1"/>
      <c r="E44" s="1"/>
      <c r="F44" s="1"/>
      <c r="G44" s="1"/>
      <c r="H44" s="1"/>
      <c r="I44" s="1"/>
      <c r="J44" s="1"/>
      <c r="K44" s="1"/>
      <c r="L44" s="1"/>
    </row>
    <row r="45" spans="1:13">
      <c r="A45" s="1"/>
      <c r="B45" s="1"/>
      <c r="C45" s="7"/>
      <c r="D45" s="1"/>
      <c r="E45" s="1"/>
      <c r="F45" s="1"/>
      <c r="G45" s="1"/>
      <c r="H45" s="1"/>
      <c r="I45" s="1"/>
      <c r="J45" s="1"/>
      <c r="K45" s="1"/>
      <c r="L45" s="1"/>
    </row>
    <row r="46" spans="1:13">
      <c r="A46" s="1"/>
      <c r="B46" s="1"/>
      <c r="D46" s="1"/>
      <c r="E46" s="1"/>
      <c r="F46" s="1"/>
      <c r="G46" s="1"/>
      <c r="H46" s="1"/>
      <c r="I46" s="1"/>
      <c r="J46" s="1"/>
      <c r="K46" s="1"/>
      <c r="L46" s="1"/>
    </row>
    <row r="47" spans="1:13">
      <c r="A47" s="1"/>
      <c r="B47" s="1"/>
      <c r="D47" s="1"/>
      <c r="E47" s="1"/>
      <c r="F47" s="1"/>
      <c r="G47" s="1"/>
      <c r="H47" s="1"/>
      <c r="I47" s="1"/>
      <c r="J47" s="1"/>
      <c r="K47" s="1"/>
      <c r="L47" s="1"/>
    </row>
    <row r="48" spans="1:13">
      <c r="A48" s="1"/>
      <c r="B48" s="1"/>
      <c r="C48" s="7"/>
      <c r="D48" s="1"/>
      <c r="E48" s="1"/>
      <c r="F48" s="1"/>
      <c r="G48" s="1"/>
      <c r="H48" s="1"/>
      <c r="I48" s="1"/>
      <c r="J48" s="1"/>
      <c r="K48" s="1"/>
      <c r="L48" s="1"/>
    </row>
    <row r="49" spans="1:12">
      <c r="A49" s="1"/>
      <c r="B49" s="1"/>
      <c r="C49" s="7"/>
      <c r="D49" s="1"/>
      <c r="E49" s="1"/>
      <c r="F49" s="1"/>
      <c r="G49" s="1"/>
      <c r="H49" s="1"/>
      <c r="I49" s="1"/>
      <c r="J49" s="1"/>
      <c r="K49" s="1"/>
      <c r="L49" s="1"/>
    </row>
    <row r="50" spans="1:12">
      <c r="A50" s="1"/>
      <c r="B50" s="1"/>
      <c r="C50" s="1"/>
      <c r="D50" s="1"/>
      <c r="E50" s="1"/>
      <c r="F50" s="1"/>
      <c r="G50" s="1"/>
      <c r="H50" s="1"/>
      <c r="I50" s="1"/>
      <c r="J50" s="1"/>
      <c r="L50" s="1"/>
    </row>
    <row r="51" spans="1:12">
      <c r="A51" s="1"/>
      <c r="B51" s="1"/>
      <c r="C51" s="1"/>
      <c r="D51" s="1"/>
      <c r="E51" s="1"/>
      <c r="F51" s="1"/>
      <c r="G51" s="1"/>
      <c r="H51" s="1"/>
      <c r="I51" s="1"/>
      <c r="J51" s="1"/>
      <c r="L51" s="1"/>
    </row>
    <row r="52" spans="1:12">
      <c r="A52" s="1"/>
      <c r="B52" s="1"/>
      <c r="C52" s="1"/>
      <c r="D52" s="1"/>
      <c r="E52" s="1"/>
      <c r="F52" s="1"/>
      <c r="G52" s="1"/>
      <c r="H52" s="1"/>
      <c r="I52" s="1"/>
      <c r="J52" s="1"/>
      <c r="K52" s="1"/>
      <c r="L52" s="1"/>
    </row>
    <row r="53" spans="1:12">
      <c r="A53" s="1"/>
      <c r="B53" s="1"/>
      <c r="C53" s="1"/>
      <c r="D53" s="1"/>
      <c r="E53" s="1"/>
      <c r="F53" s="1"/>
      <c r="G53" s="1"/>
      <c r="H53" s="1"/>
      <c r="I53" s="1"/>
      <c r="J53" s="1"/>
      <c r="K53" s="1"/>
      <c r="L53" s="1"/>
    </row>
    <row r="54" spans="1:12">
      <c r="A54" s="1"/>
      <c r="B54" s="1"/>
      <c r="C54" s="1"/>
      <c r="D54" s="1"/>
      <c r="E54" s="1"/>
      <c r="F54" s="1"/>
      <c r="G54" s="1"/>
      <c r="H54" s="1"/>
      <c r="I54" s="1"/>
      <c r="J54" s="1"/>
      <c r="K54" s="1"/>
      <c r="L54" s="1"/>
    </row>
    <row r="55" spans="1:12">
      <c r="A55" s="1"/>
      <c r="B55" s="1"/>
      <c r="C55" s="1"/>
      <c r="D55" s="1"/>
      <c r="E55" s="1"/>
      <c r="F55" s="1"/>
      <c r="G55" s="1"/>
      <c r="H55" s="1"/>
      <c r="I55" s="1"/>
      <c r="J55" s="1"/>
      <c r="K55" s="1"/>
      <c r="L55" s="1"/>
    </row>
    <row r="56" spans="1:12">
      <c r="A56" s="1"/>
      <c r="B56" s="1"/>
      <c r="C56" s="1"/>
      <c r="D56" s="1"/>
      <c r="E56" s="1"/>
      <c r="F56" s="1"/>
      <c r="G56" s="1"/>
      <c r="H56" s="1"/>
      <c r="I56" s="1"/>
      <c r="J56" s="1"/>
      <c r="K56" s="1"/>
      <c r="L56" s="1"/>
    </row>
    <row r="57" spans="1:12">
      <c r="A57" s="1"/>
      <c r="B57" s="1"/>
      <c r="C57" s="1"/>
      <c r="D57" s="1"/>
      <c r="E57" s="1"/>
      <c r="F57" s="1"/>
      <c r="G57" s="1"/>
      <c r="H57" s="1"/>
      <c r="I57" s="1"/>
      <c r="J57" s="1"/>
      <c r="K57" s="1"/>
      <c r="L57" s="1"/>
    </row>
    <row r="58" spans="1:12" ht="24">
      <c r="A58" s="1"/>
      <c r="B58" s="1"/>
      <c r="C58" s="1"/>
      <c r="D58" s="339" t="s">
        <v>1098</v>
      </c>
      <c r="E58" s="340"/>
      <c r="F58" s="340"/>
      <c r="G58" s="97" t="s">
        <v>1164</v>
      </c>
      <c r="H58" s="1"/>
      <c r="I58" s="1"/>
      <c r="J58" s="1"/>
      <c r="K58" s="1"/>
      <c r="L58" s="1"/>
    </row>
    <row r="59" spans="1:12">
      <c r="A59" s="1"/>
      <c r="B59" s="1"/>
      <c r="C59" s="1"/>
      <c r="E59" s="1"/>
      <c r="F59" s="1"/>
      <c r="G59" s="382" t="s">
        <v>1165</v>
      </c>
      <c r="H59" s="383"/>
      <c r="I59" s="383"/>
      <c r="J59" s="383"/>
      <c r="K59" s="383"/>
      <c r="L59" s="383"/>
    </row>
    <row r="60" spans="1:12">
      <c r="A60" s="1"/>
      <c r="B60" s="1"/>
      <c r="C60" s="1"/>
      <c r="D60" s="96" t="s">
        <v>1170</v>
      </c>
      <c r="E60" s="1"/>
      <c r="F60" s="1"/>
      <c r="G60" s="1"/>
      <c r="H60" s="1"/>
      <c r="I60" s="1"/>
      <c r="J60" s="1"/>
      <c r="K60" s="1"/>
      <c r="L60" s="1"/>
    </row>
    <row r="61" spans="1:12">
      <c r="A61" s="1"/>
      <c r="B61" s="1"/>
      <c r="C61" s="1"/>
      <c r="D61" s="93">
        <v>45200</v>
      </c>
      <c r="E61" s="386" t="s">
        <v>1171</v>
      </c>
      <c r="F61" s="380"/>
      <c r="G61" s="380"/>
      <c r="H61" s="380"/>
      <c r="I61" s="380"/>
      <c r="J61" s="380"/>
      <c r="K61" s="380"/>
      <c r="L61" s="380"/>
    </row>
    <row r="62" spans="1:12">
      <c r="A62" s="1"/>
      <c r="B62" s="1"/>
      <c r="C62" s="1"/>
      <c r="D62" s="93"/>
      <c r="E62" s="386"/>
      <c r="F62" s="380"/>
      <c r="G62" s="380"/>
      <c r="H62" s="380"/>
      <c r="I62" s="380"/>
      <c r="J62" s="380"/>
      <c r="K62" s="380"/>
      <c r="L62" s="380"/>
    </row>
    <row r="63" spans="1:12">
      <c r="A63" s="1"/>
      <c r="B63" s="1"/>
      <c r="C63" s="1"/>
      <c r="D63" s="93"/>
      <c r="E63" s="386"/>
      <c r="F63" s="380"/>
      <c r="G63" s="380"/>
      <c r="H63" s="380"/>
      <c r="I63" s="380"/>
      <c r="J63" s="380"/>
      <c r="K63" s="380"/>
      <c r="L63" s="380"/>
    </row>
    <row r="64" spans="1:12">
      <c r="A64" s="1"/>
      <c r="B64" s="1"/>
      <c r="C64" s="1"/>
      <c r="D64" s="93"/>
      <c r="E64" s="380"/>
      <c r="F64" s="380"/>
      <c r="G64" s="380"/>
      <c r="H64" s="380"/>
      <c r="I64" s="380"/>
      <c r="J64" s="380"/>
      <c r="K64" s="380"/>
      <c r="L64" s="380"/>
    </row>
    <row r="65" spans="1:12">
      <c r="A65" s="1"/>
      <c r="B65" s="1"/>
      <c r="C65" s="1"/>
      <c r="D65" s="1"/>
      <c r="E65" s="1"/>
      <c r="F65" s="1"/>
      <c r="G65" s="1"/>
      <c r="H65" s="1"/>
      <c r="I65" s="1"/>
      <c r="J65" s="1"/>
      <c r="K65" s="1"/>
      <c r="L65" s="1"/>
    </row>
    <row r="66" spans="1:12">
      <c r="A66" s="1"/>
      <c r="B66" s="1"/>
      <c r="C66" s="1"/>
      <c r="D66" s="96" t="s">
        <v>1143</v>
      </c>
      <c r="E66" s="1"/>
      <c r="F66" s="1"/>
      <c r="G66" s="1"/>
      <c r="H66" s="1"/>
      <c r="I66" s="1"/>
      <c r="J66" s="1"/>
      <c r="K66" s="1"/>
      <c r="L66" s="1"/>
    </row>
    <row r="67" spans="1:12">
      <c r="A67" s="1"/>
      <c r="B67" s="1"/>
      <c r="C67" s="1"/>
      <c r="D67" s="93">
        <v>45016</v>
      </c>
      <c r="E67" s="1" t="s">
        <v>1099</v>
      </c>
      <c r="F67" s="1"/>
      <c r="G67" s="1"/>
      <c r="H67" s="1"/>
      <c r="I67" s="1"/>
      <c r="J67" s="1"/>
      <c r="K67" s="1"/>
      <c r="L67" s="1"/>
    </row>
    <row r="68" spans="1:12">
      <c r="A68" s="1"/>
      <c r="B68" s="1"/>
      <c r="C68" s="1"/>
      <c r="D68" s="93">
        <v>45017</v>
      </c>
      <c r="E68" s="1" t="s">
        <v>1100</v>
      </c>
      <c r="F68" s="1"/>
      <c r="G68" s="1"/>
      <c r="H68" s="1"/>
      <c r="I68" s="1"/>
      <c r="J68" s="1"/>
      <c r="K68" s="1"/>
      <c r="L68" s="1"/>
    </row>
    <row r="69" spans="1:12">
      <c r="A69" s="1"/>
      <c r="B69" s="1"/>
      <c r="C69" s="1"/>
      <c r="D69" s="1"/>
      <c r="E69" s="1"/>
      <c r="F69" s="1"/>
      <c r="G69" s="1"/>
      <c r="H69" s="1"/>
      <c r="I69" s="1"/>
      <c r="J69" s="1"/>
      <c r="K69" s="1"/>
      <c r="L69" s="1"/>
    </row>
    <row r="70" spans="1:12">
      <c r="A70" s="1"/>
      <c r="B70" s="1"/>
      <c r="C70" s="1"/>
      <c r="D70" s="96" t="s">
        <v>1142</v>
      </c>
      <c r="E70" s="1"/>
      <c r="F70" s="1"/>
      <c r="G70" s="1"/>
      <c r="H70" s="1"/>
      <c r="I70" s="1"/>
      <c r="J70" s="1"/>
      <c r="K70" s="1"/>
      <c r="L70" s="1"/>
    </row>
    <row r="71" spans="1:12">
      <c r="A71" s="1"/>
      <c r="B71" s="1"/>
      <c r="C71" s="1"/>
      <c r="D71" s="93">
        <v>45017</v>
      </c>
      <c r="E71" s="386" t="s">
        <v>1101</v>
      </c>
      <c r="F71" s="380"/>
      <c r="G71" s="380"/>
      <c r="H71" s="380"/>
      <c r="I71" s="380"/>
      <c r="J71" s="380"/>
      <c r="K71" s="380"/>
      <c r="L71" s="380"/>
    </row>
    <row r="72" spans="1:12">
      <c r="A72" s="1"/>
      <c r="B72" s="1"/>
      <c r="C72" s="1"/>
      <c r="D72" s="93">
        <v>45047</v>
      </c>
      <c r="E72" s="386" t="s">
        <v>1102</v>
      </c>
      <c r="F72" s="380"/>
      <c r="G72" s="380"/>
      <c r="H72" s="380"/>
      <c r="I72" s="380"/>
      <c r="J72" s="380"/>
      <c r="K72" s="380"/>
      <c r="L72" s="380"/>
    </row>
    <row r="73" spans="1:12">
      <c r="A73" s="1"/>
      <c r="B73" s="1"/>
      <c r="C73" s="1"/>
      <c r="D73" s="93"/>
      <c r="E73" s="380"/>
      <c r="F73" s="380"/>
      <c r="G73" s="380"/>
      <c r="H73" s="380"/>
      <c r="I73" s="380"/>
      <c r="J73" s="380"/>
      <c r="K73" s="380"/>
      <c r="L73" s="380"/>
    </row>
    <row r="74" spans="1:12">
      <c r="A74" s="1"/>
      <c r="B74" s="1"/>
      <c r="C74" s="1"/>
      <c r="D74" s="93">
        <v>45200</v>
      </c>
      <c r="E74" s="386" t="s">
        <v>1174</v>
      </c>
      <c r="F74" s="380"/>
      <c r="G74" s="380"/>
      <c r="H74" s="380"/>
      <c r="I74" s="380"/>
      <c r="J74" s="380"/>
      <c r="K74" s="380"/>
      <c r="L74" s="380"/>
    </row>
    <row r="75" spans="1:12">
      <c r="A75" s="1"/>
      <c r="B75" s="1"/>
      <c r="C75" s="1"/>
      <c r="D75" s="93"/>
      <c r="E75" s="386"/>
      <c r="F75" s="380"/>
      <c r="G75" s="380"/>
      <c r="H75" s="380"/>
      <c r="I75" s="380"/>
      <c r="J75" s="380"/>
      <c r="K75" s="380"/>
      <c r="L75" s="380"/>
    </row>
    <row r="76" spans="1:12">
      <c r="A76" s="1"/>
      <c r="B76" s="1"/>
      <c r="C76" s="1"/>
      <c r="D76" s="93"/>
      <c r="E76" s="386"/>
      <c r="F76" s="380"/>
      <c r="G76" s="380"/>
      <c r="H76" s="380"/>
      <c r="I76" s="380"/>
      <c r="J76" s="380"/>
      <c r="K76" s="380"/>
      <c r="L76" s="380"/>
    </row>
    <row r="77" spans="1:12">
      <c r="A77" s="1"/>
      <c r="B77" s="1"/>
      <c r="C77" s="1"/>
      <c r="D77" s="93"/>
      <c r="E77" s="380"/>
      <c r="F77" s="380"/>
      <c r="G77" s="380"/>
      <c r="H77" s="380"/>
      <c r="I77" s="380"/>
      <c r="J77" s="380"/>
      <c r="K77" s="380"/>
      <c r="L77" s="380"/>
    </row>
    <row r="78" spans="1:12">
      <c r="D78" s="94">
        <v>45261</v>
      </c>
      <c r="E78" s="346" t="s">
        <v>1175</v>
      </c>
      <c r="F78" s="380"/>
      <c r="G78" s="380"/>
      <c r="H78" s="380"/>
      <c r="I78" s="380"/>
      <c r="J78" s="380"/>
      <c r="K78" s="380"/>
      <c r="L78" s="380"/>
    </row>
    <row r="79" spans="1:12">
      <c r="D79" s="94"/>
      <c r="E79" s="380"/>
      <c r="F79" s="380"/>
      <c r="G79" s="380"/>
      <c r="H79" s="380"/>
      <c r="I79" s="380"/>
      <c r="J79" s="380"/>
      <c r="K79" s="380"/>
      <c r="L79" s="380"/>
    </row>
    <row r="81" spans="4:12">
      <c r="D81" s="95" t="s">
        <v>1141</v>
      </c>
    </row>
    <row r="82" spans="4:12">
      <c r="D82" s="94">
        <v>45078</v>
      </c>
      <c r="E82" s="346" t="s">
        <v>1103</v>
      </c>
      <c r="F82" s="380"/>
      <c r="G82" s="380"/>
      <c r="H82" s="380"/>
      <c r="I82" s="380"/>
      <c r="J82" s="380"/>
      <c r="K82" s="380"/>
      <c r="L82" s="380"/>
    </row>
    <row r="83" spans="4:12">
      <c r="D83" s="94"/>
      <c r="E83" s="380"/>
      <c r="F83" s="380"/>
      <c r="G83" s="380"/>
      <c r="H83" s="380"/>
      <c r="I83" s="380"/>
      <c r="J83" s="380"/>
      <c r="K83" s="380"/>
      <c r="L83" s="380"/>
    </row>
    <row r="84" spans="4:12">
      <c r="D84" s="94">
        <v>45170</v>
      </c>
      <c r="E84" s="346" t="s">
        <v>1135</v>
      </c>
      <c r="F84" s="380"/>
      <c r="G84" s="380"/>
      <c r="H84" s="380"/>
      <c r="I84" s="380"/>
      <c r="J84" s="380"/>
      <c r="K84" s="380"/>
      <c r="L84" s="380"/>
    </row>
    <row r="85" spans="4:12">
      <c r="D85" s="94"/>
      <c r="E85" s="346"/>
      <c r="F85" s="380"/>
      <c r="G85" s="380"/>
      <c r="H85" s="380"/>
      <c r="I85" s="380"/>
      <c r="J85" s="380"/>
      <c r="K85" s="380"/>
      <c r="L85" s="380"/>
    </row>
    <row r="86" spans="4:12">
      <c r="D86" s="94"/>
      <c r="E86" s="380"/>
      <c r="F86" s="380"/>
      <c r="G86" s="380"/>
      <c r="H86" s="380"/>
      <c r="I86" s="380"/>
      <c r="J86" s="380"/>
      <c r="K86" s="380"/>
      <c r="L86" s="380"/>
    </row>
    <row r="88" spans="4:12">
      <c r="D88" s="95" t="s">
        <v>1140</v>
      </c>
    </row>
    <row r="89" spans="4:12">
      <c r="D89" s="94">
        <v>44996</v>
      </c>
      <c r="E89" s="5" t="s">
        <v>1104</v>
      </c>
    </row>
    <row r="90" spans="4:12">
      <c r="D90" s="94">
        <v>45017</v>
      </c>
      <c r="E90" s="5" t="s">
        <v>1105</v>
      </c>
    </row>
    <row r="91" spans="4:12">
      <c r="D91" s="94">
        <v>45219</v>
      </c>
      <c r="E91" s="346" t="s">
        <v>1106</v>
      </c>
      <c r="F91" s="380"/>
      <c r="G91" s="380"/>
      <c r="H91" s="380"/>
      <c r="I91" s="380"/>
      <c r="J91" s="380"/>
      <c r="K91" s="380"/>
      <c r="L91" s="380"/>
    </row>
    <row r="92" spans="4:12">
      <c r="D92" s="94"/>
      <c r="E92" s="346"/>
      <c r="F92" s="380"/>
      <c r="G92" s="380"/>
      <c r="H92" s="380"/>
      <c r="I92" s="380"/>
      <c r="J92" s="380"/>
      <c r="K92" s="380"/>
      <c r="L92" s="380"/>
    </row>
    <row r="93" spans="4:12">
      <c r="D93" s="94"/>
      <c r="E93" s="346"/>
      <c r="F93" s="380"/>
      <c r="G93" s="380"/>
      <c r="H93" s="380"/>
      <c r="I93" s="380"/>
      <c r="J93" s="380"/>
      <c r="K93" s="380"/>
      <c r="L93" s="380"/>
    </row>
    <row r="94" spans="4:12">
      <c r="D94" s="94"/>
      <c r="E94" s="346"/>
      <c r="F94" s="380"/>
      <c r="G94" s="380"/>
      <c r="H94" s="380"/>
      <c r="I94" s="380"/>
      <c r="J94" s="380"/>
      <c r="K94" s="380"/>
      <c r="L94" s="380"/>
    </row>
    <row r="95" spans="4:12">
      <c r="D95" s="94"/>
      <c r="E95" s="380"/>
      <c r="F95" s="380"/>
      <c r="G95" s="380"/>
      <c r="H95" s="380"/>
      <c r="I95" s="380"/>
      <c r="J95" s="380"/>
      <c r="K95" s="380"/>
      <c r="L95" s="380"/>
    </row>
    <row r="96" spans="4:12">
      <c r="D96" s="94">
        <v>45240</v>
      </c>
      <c r="E96" s="346" t="s">
        <v>1155</v>
      </c>
      <c r="F96" s="380"/>
      <c r="G96" s="380"/>
      <c r="H96" s="380"/>
      <c r="I96" s="380"/>
      <c r="J96" s="380"/>
      <c r="K96" s="380"/>
      <c r="L96" s="380"/>
    </row>
    <row r="97" spans="4:12">
      <c r="D97" s="94"/>
      <c r="E97" s="346"/>
      <c r="F97" s="380"/>
      <c r="G97" s="380"/>
      <c r="H97" s="380"/>
      <c r="I97" s="380"/>
      <c r="J97" s="380"/>
      <c r="K97" s="380"/>
      <c r="L97" s="380"/>
    </row>
    <row r="98" spans="4:12">
      <c r="D98" s="94"/>
      <c r="E98" s="346"/>
      <c r="F98" s="380"/>
      <c r="G98" s="380"/>
      <c r="H98" s="380"/>
      <c r="I98" s="380"/>
      <c r="J98" s="380"/>
      <c r="K98" s="380"/>
      <c r="L98" s="380"/>
    </row>
    <row r="99" spans="4:12">
      <c r="D99" s="94"/>
      <c r="E99" s="380"/>
      <c r="F99" s="380"/>
      <c r="G99" s="380"/>
      <c r="H99" s="380"/>
      <c r="I99" s="380"/>
      <c r="J99" s="380"/>
      <c r="K99" s="380"/>
      <c r="L99" s="380"/>
    </row>
    <row r="100" spans="4:12">
      <c r="D100" s="94"/>
      <c r="E100" s="92"/>
      <c r="F100" s="92"/>
      <c r="G100" s="92"/>
      <c r="H100" s="92"/>
      <c r="I100" s="92"/>
      <c r="J100" s="92"/>
      <c r="K100" s="92"/>
      <c r="L100" s="92"/>
    </row>
    <row r="101" spans="4:12">
      <c r="D101" s="95" t="s">
        <v>1139</v>
      </c>
    </row>
    <row r="102" spans="4:12">
      <c r="D102" s="94">
        <v>44958</v>
      </c>
      <c r="E102" s="346" t="s">
        <v>1136</v>
      </c>
      <c r="F102" s="380"/>
      <c r="G102" s="380"/>
      <c r="H102" s="380"/>
      <c r="I102" s="380"/>
      <c r="J102" s="380"/>
      <c r="K102" s="380"/>
      <c r="L102" s="380"/>
    </row>
    <row r="103" spans="4:12">
      <c r="D103" s="94"/>
      <c r="E103" s="346"/>
      <c r="F103" s="380"/>
      <c r="G103" s="380"/>
      <c r="H103" s="380"/>
      <c r="I103" s="380"/>
      <c r="J103" s="380"/>
      <c r="K103" s="380"/>
      <c r="L103" s="380"/>
    </row>
    <row r="104" spans="4:12">
      <c r="D104" s="94"/>
      <c r="E104" s="346"/>
      <c r="F104" s="380"/>
      <c r="G104" s="380"/>
      <c r="H104" s="380"/>
      <c r="I104" s="380"/>
      <c r="J104" s="380"/>
      <c r="K104" s="380"/>
      <c r="L104" s="380"/>
    </row>
    <row r="105" spans="4:12">
      <c r="D105" s="94"/>
      <c r="E105" s="346"/>
      <c r="F105" s="380"/>
      <c r="G105" s="380"/>
      <c r="H105" s="380"/>
      <c r="I105" s="380"/>
      <c r="J105" s="380"/>
      <c r="K105" s="380"/>
      <c r="L105" s="380"/>
    </row>
    <row r="106" spans="4:12">
      <c r="D106" s="94"/>
      <c r="E106" s="380"/>
      <c r="F106" s="380"/>
      <c r="G106" s="380"/>
      <c r="H106" s="380"/>
      <c r="I106" s="380"/>
      <c r="J106" s="380"/>
      <c r="K106" s="380"/>
      <c r="L106" s="380"/>
    </row>
    <row r="107" spans="4:12">
      <c r="D107" s="94">
        <v>44986</v>
      </c>
      <c r="E107" s="346" t="s">
        <v>1107</v>
      </c>
      <c r="F107" s="380"/>
      <c r="G107" s="380"/>
      <c r="H107" s="380"/>
      <c r="I107" s="380"/>
      <c r="J107" s="380"/>
      <c r="K107" s="380"/>
      <c r="L107" s="380"/>
    </row>
    <row r="108" spans="4:12">
      <c r="D108" s="94"/>
      <c r="E108" s="346"/>
      <c r="F108" s="380"/>
      <c r="G108" s="380"/>
      <c r="H108" s="380"/>
      <c r="I108" s="380"/>
      <c r="J108" s="380"/>
      <c r="K108" s="380"/>
      <c r="L108" s="380"/>
    </row>
    <row r="109" spans="4:12">
      <c r="D109" s="94"/>
      <c r="E109" s="346"/>
      <c r="F109" s="380"/>
      <c r="G109" s="380"/>
      <c r="H109" s="380"/>
      <c r="I109" s="380"/>
      <c r="J109" s="380"/>
      <c r="K109" s="380"/>
      <c r="L109" s="380"/>
    </row>
    <row r="110" spans="4:12">
      <c r="D110" s="94"/>
      <c r="E110" s="380"/>
      <c r="F110" s="380"/>
      <c r="G110" s="380"/>
      <c r="H110" s="380"/>
      <c r="I110" s="380"/>
      <c r="J110" s="380"/>
      <c r="K110" s="380"/>
      <c r="L110" s="380"/>
    </row>
    <row r="111" spans="4:12">
      <c r="D111" s="94">
        <v>45207</v>
      </c>
      <c r="E111" s="5" t="s">
        <v>1108</v>
      </c>
    </row>
    <row r="112" spans="4:12">
      <c r="D112" s="94">
        <v>45211</v>
      </c>
      <c r="E112" s="5" t="s">
        <v>1109</v>
      </c>
    </row>
    <row r="113" spans="4:12">
      <c r="D113" s="94">
        <v>45212</v>
      </c>
      <c r="E113" s="5" t="s">
        <v>1110</v>
      </c>
    </row>
    <row r="114" spans="4:12">
      <c r="D114" s="94">
        <v>45261</v>
      </c>
      <c r="E114" s="5" t="s">
        <v>1111</v>
      </c>
    </row>
    <row r="115" spans="4:12">
      <c r="D115" s="94"/>
    </row>
    <row r="116" spans="4:12">
      <c r="D116" s="94"/>
    </row>
    <row r="117" spans="4:12">
      <c r="D117" s="95" t="s">
        <v>1137</v>
      </c>
    </row>
    <row r="118" spans="4:12">
      <c r="D118" s="94">
        <v>44971</v>
      </c>
      <c r="E118" s="346" t="s">
        <v>1166</v>
      </c>
      <c r="F118" s="380"/>
      <c r="G118" s="380"/>
      <c r="H118" s="380"/>
      <c r="I118" s="380"/>
      <c r="J118" s="380"/>
      <c r="K118" s="380"/>
      <c r="L118" s="380"/>
    </row>
    <row r="119" spans="4:12">
      <c r="D119" s="94"/>
      <c r="E119" s="346"/>
      <c r="F119" s="380"/>
      <c r="G119" s="380"/>
      <c r="H119" s="380"/>
      <c r="I119" s="380"/>
      <c r="J119" s="380"/>
      <c r="K119" s="380"/>
      <c r="L119" s="380"/>
    </row>
    <row r="120" spans="4:12">
      <c r="D120" s="94"/>
      <c r="E120" s="346"/>
      <c r="F120" s="380"/>
      <c r="G120" s="380"/>
      <c r="H120" s="380"/>
      <c r="I120" s="380"/>
      <c r="J120" s="380"/>
      <c r="K120" s="380"/>
      <c r="L120" s="380"/>
    </row>
    <row r="121" spans="4:12">
      <c r="D121" s="94"/>
      <c r="E121" s="346"/>
      <c r="F121" s="380"/>
      <c r="G121" s="380"/>
      <c r="H121" s="380"/>
      <c r="I121" s="380"/>
      <c r="J121" s="380"/>
      <c r="K121" s="380"/>
      <c r="L121" s="380"/>
    </row>
    <row r="122" spans="4:12">
      <c r="D122" s="94"/>
      <c r="E122" s="380"/>
      <c r="F122" s="380"/>
      <c r="G122" s="380"/>
      <c r="H122" s="380"/>
      <c r="I122" s="380"/>
      <c r="J122" s="380"/>
      <c r="K122" s="380"/>
      <c r="L122" s="380"/>
    </row>
    <row r="123" spans="4:12">
      <c r="D123" s="94">
        <v>45016</v>
      </c>
      <c r="E123" s="5" t="s">
        <v>1112</v>
      </c>
    </row>
    <row r="124" spans="4:12">
      <c r="D124" s="94">
        <v>45017</v>
      </c>
      <c r="E124" s="5" t="s">
        <v>1113</v>
      </c>
    </row>
    <row r="125" spans="4:12">
      <c r="D125" s="94">
        <v>45052</v>
      </c>
      <c r="E125" s="5" t="s">
        <v>1114</v>
      </c>
    </row>
    <row r="126" spans="4:12">
      <c r="D126" s="94"/>
      <c r="E126" s="346" t="s">
        <v>1159</v>
      </c>
      <c r="F126" s="380"/>
      <c r="G126" s="380"/>
      <c r="H126" s="380"/>
      <c r="I126" s="380"/>
      <c r="J126" s="380"/>
      <c r="K126" s="380"/>
      <c r="L126" s="380"/>
    </row>
    <row r="127" spans="4:12">
      <c r="D127" s="94"/>
      <c r="E127" s="380"/>
      <c r="F127" s="380"/>
      <c r="G127" s="380"/>
      <c r="H127" s="380"/>
      <c r="I127" s="380"/>
      <c r="J127" s="380"/>
      <c r="K127" s="380"/>
      <c r="L127" s="380"/>
    </row>
    <row r="128" spans="4:12">
      <c r="E128" s="387" t="s">
        <v>1167</v>
      </c>
      <c r="F128" s="388"/>
      <c r="G128" s="388"/>
      <c r="H128" s="388"/>
      <c r="I128" s="388"/>
      <c r="J128" s="388"/>
      <c r="K128" s="388"/>
      <c r="L128" s="388"/>
    </row>
    <row r="129" spans="4:12">
      <c r="E129" s="346" t="s">
        <v>1156</v>
      </c>
      <c r="F129" s="380"/>
      <c r="G129" s="380"/>
      <c r="H129" s="380"/>
      <c r="I129" s="380"/>
      <c r="J129" s="380"/>
      <c r="K129" s="380"/>
      <c r="L129" s="380"/>
    </row>
    <row r="130" spans="4:12">
      <c r="E130" s="380"/>
      <c r="F130" s="380"/>
      <c r="G130" s="380"/>
      <c r="H130" s="380"/>
      <c r="I130" s="380"/>
      <c r="J130" s="380"/>
      <c r="K130" s="380"/>
      <c r="L130" s="380"/>
    </row>
    <row r="131" spans="4:12">
      <c r="E131" s="346" t="s">
        <v>1157</v>
      </c>
      <c r="F131" s="380"/>
      <c r="G131" s="380"/>
      <c r="H131" s="380"/>
      <c r="I131" s="380"/>
      <c r="J131" s="380"/>
      <c r="K131" s="380"/>
      <c r="L131" s="380"/>
    </row>
    <row r="132" spans="4:12">
      <c r="E132" s="346"/>
      <c r="F132" s="380"/>
      <c r="G132" s="380"/>
      <c r="H132" s="380"/>
      <c r="I132" s="380"/>
      <c r="J132" s="380"/>
      <c r="K132" s="380"/>
      <c r="L132" s="380"/>
    </row>
    <row r="133" spans="4:12">
      <c r="E133" s="380"/>
      <c r="F133" s="380"/>
      <c r="G133" s="380"/>
      <c r="H133" s="380"/>
      <c r="I133" s="380"/>
      <c r="J133" s="380"/>
      <c r="K133" s="380"/>
      <c r="L133" s="380"/>
    </row>
    <row r="134" spans="4:12">
      <c r="E134" s="346" t="s">
        <v>1158</v>
      </c>
      <c r="F134" s="380"/>
      <c r="G134" s="380"/>
      <c r="H134" s="380"/>
      <c r="I134" s="380"/>
      <c r="J134" s="380"/>
      <c r="K134" s="380"/>
      <c r="L134" s="380"/>
    </row>
    <row r="135" spans="4:12">
      <c r="E135" s="346"/>
      <c r="F135" s="380"/>
      <c r="G135" s="380"/>
      <c r="H135" s="380"/>
      <c r="I135" s="380"/>
      <c r="J135" s="380"/>
      <c r="K135" s="380"/>
      <c r="L135" s="380"/>
    </row>
    <row r="136" spans="4:12">
      <c r="E136" s="380"/>
      <c r="F136" s="380"/>
      <c r="G136" s="380"/>
      <c r="H136" s="380"/>
      <c r="I136" s="380"/>
      <c r="J136" s="380"/>
      <c r="K136" s="380"/>
      <c r="L136" s="380"/>
    </row>
    <row r="137" spans="4:12">
      <c r="E137" s="380"/>
      <c r="F137" s="380"/>
      <c r="G137" s="380"/>
      <c r="H137" s="380"/>
      <c r="I137" s="380"/>
      <c r="J137" s="380"/>
      <c r="K137" s="380"/>
      <c r="L137" s="380"/>
    </row>
    <row r="138" spans="4:12">
      <c r="D138" s="94">
        <v>45078</v>
      </c>
      <c r="E138" s="346" t="s">
        <v>1115</v>
      </c>
      <c r="F138" s="380"/>
      <c r="G138" s="380"/>
      <c r="H138" s="380"/>
      <c r="I138" s="380"/>
      <c r="J138" s="380"/>
      <c r="K138" s="380"/>
      <c r="L138" s="380"/>
    </row>
    <row r="139" spans="4:12">
      <c r="D139" s="94"/>
      <c r="E139" s="380"/>
      <c r="F139" s="380"/>
      <c r="G139" s="380"/>
      <c r="H139" s="380"/>
      <c r="I139" s="380"/>
      <c r="J139" s="380"/>
      <c r="K139" s="380"/>
      <c r="L139" s="380"/>
    </row>
    <row r="141" spans="4:12">
      <c r="D141" s="95" t="s">
        <v>1138</v>
      </c>
    </row>
    <row r="142" spans="4:12">
      <c r="D142" s="94">
        <v>45078</v>
      </c>
      <c r="E142" s="346" t="s">
        <v>1116</v>
      </c>
      <c r="F142" s="380"/>
      <c r="G142" s="380"/>
      <c r="H142" s="380"/>
      <c r="I142" s="380"/>
      <c r="J142" s="380"/>
      <c r="K142" s="380"/>
      <c r="L142" s="380"/>
    </row>
    <row r="143" spans="4:12">
      <c r="D143" s="94"/>
      <c r="E143" s="380"/>
      <c r="F143" s="380"/>
      <c r="G143" s="380"/>
      <c r="H143" s="380"/>
      <c r="I143" s="380"/>
      <c r="J143" s="380"/>
      <c r="K143" s="380"/>
      <c r="L143" s="380"/>
    </row>
    <row r="145" spans="4:12">
      <c r="D145" s="95" t="s">
        <v>1117</v>
      </c>
      <c r="E145" s="5" t="s">
        <v>1118</v>
      </c>
    </row>
    <row r="146" spans="4:12">
      <c r="D146" s="94">
        <v>45017</v>
      </c>
      <c r="E146" s="346" t="s">
        <v>1119</v>
      </c>
      <c r="F146" s="380"/>
      <c r="G146" s="380"/>
      <c r="H146" s="380"/>
      <c r="I146" s="380"/>
      <c r="J146" s="380"/>
      <c r="K146" s="380"/>
      <c r="L146" s="380"/>
    </row>
    <row r="147" spans="4:12">
      <c r="D147" s="94"/>
      <c r="E147" s="380"/>
      <c r="F147" s="380"/>
      <c r="G147" s="380"/>
      <c r="H147" s="380"/>
      <c r="I147" s="380"/>
      <c r="J147" s="380"/>
      <c r="K147" s="380"/>
      <c r="L147" s="380"/>
    </row>
    <row r="148" spans="4:12">
      <c r="D148" s="94">
        <v>45047</v>
      </c>
      <c r="E148" s="346" t="s">
        <v>1120</v>
      </c>
      <c r="F148" s="380"/>
      <c r="G148" s="380"/>
      <c r="H148" s="380"/>
      <c r="I148" s="380"/>
      <c r="J148" s="380"/>
      <c r="K148" s="380"/>
      <c r="L148" s="380"/>
    </row>
    <row r="149" spans="4:12">
      <c r="D149" s="94"/>
      <c r="E149" s="380"/>
      <c r="F149" s="380"/>
      <c r="G149" s="380"/>
      <c r="H149" s="380"/>
      <c r="I149" s="380"/>
      <c r="J149" s="380"/>
      <c r="K149" s="380"/>
      <c r="L149" s="380"/>
    </row>
    <row r="151" spans="4:12">
      <c r="D151" s="95" t="s">
        <v>1144</v>
      </c>
    </row>
    <row r="152" spans="4:12">
      <c r="D152" s="94">
        <v>45016</v>
      </c>
      <c r="E152" s="5" t="s">
        <v>1121</v>
      </c>
    </row>
    <row r="153" spans="4:12">
      <c r="D153" s="94">
        <v>45017</v>
      </c>
      <c r="E153" s="5" t="s">
        <v>1122</v>
      </c>
    </row>
    <row r="154" spans="4:12">
      <c r="D154" s="94">
        <v>45073</v>
      </c>
      <c r="E154" s="346" t="s">
        <v>1160</v>
      </c>
      <c r="F154" s="380"/>
      <c r="G154" s="380"/>
      <c r="H154" s="380"/>
      <c r="I154" s="380"/>
      <c r="J154" s="380"/>
      <c r="K154" s="380"/>
      <c r="L154" s="380"/>
    </row>
    <row r="155" spans="4:12">
      <c r="D155" s="94"/>
      <c r="E155" s="346"/>
      <c r="F155" s="380"/>
      <c r="G155" s="380"/>
      <c r="H155" s="380"/>
      <c r="I155" s="380"/>
      <c r="J155" s="380"/>
      <c r="K155" s="380"/>
      <c r="L155" s="380"/>
    </row>
    <row r="156" spans="4:12">
      <c r="D156" s="94"/>
      <c r="E156" s="346"/>
      <c r="F156" s="380"/>
      <c r="G156" s="380"/>
      <c r="H156" s="380"/>
      <c r="I156" s="380"/>
      <c r="J156" s="380"/>
      <c r="K156" s="380"/>
      <c r="L156" s="380"/>
    </row>
    <row r="157" spans="4:12">
      <c r="D157" s="94"/>
      <c r="E157" s="346"/>
      <c r="F157" s="380"/>
      <c r="G157" s="380"/>
      <c r="H157" s="380"/>
      <c r="I157" s="380"/>
      <c r="J157" s="380"/>
      <c r="K157" s="380"/>
      <c r="L157" s="380"/>
    </row>
    <row r="158" spans="4:12">
      <c r="D158" s="94"/>
      <c r="E158" s="380"/>
      <c r="F158" s="380"/>
      <c r="G158" s="380"/>
      <c r="H158" s="380"/>
      <c r="I158" s="380"/>
      <c r="J158" s="380"/>
      <c r="K158" s="380"/>
      <c r="L158" s="380"/>
    </row>
    <row r="159" spans="4:12">
      <c r="D159" s="94">
        <v>45022</v>
      </c>
      <c r="E159" s="346" t="s">
        <v>1123</v>
      </c>
      <c r="F159" s="380"/>
      <c r="G159" s="380"/>
      <c r="H159" s="380"/>
      <c r="I159" s="380"/>
      <c r="J159" s="380"/>
      <c r="K159" s="380"/>
      <c r="L159" s="380"/>
    </row>
    <row r="160" spans="4:12">
      <c r="D160" s="94"/>
      <c r="E160" s="380"/>
      <c r="F160" s="380"/>
      <c r="G160" s="380"/>
      <c r="H160" s="380"/>
      <c r="I160" s="380"/>
      <c r="J160" s="380"/>
      <c r="K160" s="380"/>
      <c r="L160" s="380"/>
    </row>
    <row r="161" spans="4:12">
      <c r="D161" s="94"/>
    </row>
    <row r="162" spans="4:12">
      <c r="D162" s="95" t="s">
        <v>1145</v>
      </c>
    </row>
    <row r="163" spans="4:12">
      <c r="D163" s="95"/>
    </row>
    <row r="165" spans="4:12">
      <c r="D165" s="95" t="s">
        <v>1146</v>
      </c>
    </row>
    <row r="166" spans="4:12">
      <c r="D166" s="94">
        <v>45016</v>
      </c>
      <c r="E166" s="5" t="s">
        <v>1124</v>
      </c>
    </row>
    <row r="167" spans="4:12">
      <c r="D167" s="94">
        <v>45017</v>
      </c>
      <c r="E167" s="5" t="s">
        <v>1125</v>
      </c>
    </row>
    <row r="169" spans="4:12">
      <c r="D169" s="95" t="s">
        <v>1147</v>
      </c>
    </row>
    <row r="170" spans="4:12">
      <c r="D170" s="94">
        <v>45132</v>
      </c>
      <c r="E170" s="346" t="s">
        <v>1161</v>
      </c>
      <c r="F170" s="380"/>
      <c r="G170" s="380"/>
      <c r="H170" s="380"/>
      <c r="I170" s="380"/>
      <c r="J170" s="380"/>
      <c r="K170" s="380"/>
      <c r="L170" s="380"/>
    </row>
    <row r="171" spans="4:12">
      <c r="D171" s="94"/>
      <c r="E171" s="346"/>
      <c r="F171" s="380"/>
      <c r="G171" s="380"/>
      <c r="H171" s="380"/>
      <c r="I171" s="380"/>
      <c r="J171" s="380"/>
      <c r="K171" s="380"/>
      <c r="L171" s="380"/>
    </row>
    <row r="172" spans="4:12">
      <c r="D172" s="94"/>
      <c r="E172" s="346"/>
      <c r="F172" s="380"/>
      <c r="G172" s="380"/>
      <c r="H172" s="380"/>
      <c r="I172" s="380"/>
      <c r="J172" s="380"/>
      <c r="K172" s="380"/>
      <c r="L172" s="380"/>
    </row>
    <row r="173" spans="4:12">
      <c r="E173" s="380"/>
      <c r="F173" s="380"/>
      <c r="G173" s="380"/>
      <c r="H173" s="380"/>
      <c r="I173" s="380"/>
      <c r="J173" s="380"/>
      <c r="K173" s="380"/>
      <c r="L173" s="380"/>
    </row>
    <row r="177" spans="4:12">
      <c r="D177" s="95" t="s">
        <v>1148</v>
      </c>
    </row>
    <row r="178" spans="4:12">
      <c r="E178" s="346" t="s">
        <v>1162</v>
      </c>
      <c r="F178" s="380"/>
      <c r="G178" s="380"/>
      <c r="H178" s="380"/>
      <c r="I178" s="380"/>
      <c r="J178" s="380"/>
      <c r="K178" s="380"/>
      <c r="L178" s="380"/>
    </row>
    <row r="179" spans="4:12">
      <c r="E179" s="346"/>
      <c r="F179" s="380"/>
      <c r="G179" s="380"/>
      <c r="H179" s="380"/>
      <c r="I179" s="380"/>
      <c r="J179" s="380"/>
      <c r="K179" s="380"/>
      <c r="L179" s="380"/>
    </row>
    <row r="180" spans="4:12">
      <c r="E180" s="346"/>
      <c r="F180" s="380"/>
      <c r="G180" s="380"/>
      <c r="H180" s="380"/>
      <c r="I180" s="380"/>
      <c r="J180" s="380"/>
      <c r="K180" s="380"/>
      <c r="L180" s="380"/>
    </row>
    <row r="181" spans="4:12">
      <c r="E181" s="380"/>
      <c r="F181" s="380"/>
      <c r="G181" s="380"/>
      <c r="H181" s="380"/>
      <c r="I181" s="380"/>
      <c r="J181" s="380"/>
      <c r="K181" s="380"/>
      <c r="L181" s="380"/>
    </row>
    <row r="182" spans="4:12">
      <c r="D182" s="95"/>
    </row>
    <row r="183" spans="4:12">
      <c r="D183" s="95" t="s">
        <v>1149</v>
      </c>
    </row>
    <row r="184" spans="4:12">
      <c r="D184" s="94">
        <v>45016</v>
      </c>
      <c r="E184" s="5" t="s">
        <v>1126</v>
      </c>
    </row>
    <row r="185" spans="4:12">
      <c r="D185" s="94">
        <v>45017</v>
      </c>
      <c r="E185" s="5" t="s">
        <v>1127</v>
      </c>
    </row>
    <row r="186" spans="4:12">
      <c r="D186" s="94">
        <v>45097</v>
      </c>
      <c r="E186" s="346" t="s">
        <v>1128</v>
      </c>
      <c r="F186" s="380"/>
      <c r="G186" s="380"/>
      <c r="H186" s="380"/>
      <c r="I186" s="380"/>
      <c r="J186" s="380"/>
      <c r="K186" s="380"/>
      <c r="L186" s="380"/>
    </row>
    <row r="187" spans="4:12">
      <c r="D187" s="94"/>
      <c r="E187" s="346"/>
      <c r="F187" s="380"/>
      <c r="G187" s="380"/>
      <c r="H187" s="380"/>
      <c r="I187" s="380"/>
      <c r="J187" s="380"/>
      <c r="K187" s="380"/>
      <c r="L187" s="380"/>
    </row>
    <row r="188" spans="4:12">
      <c r="D188" s="94"/>
      <c r="E188" s="380"/>
      <c r="F188" s="380"/>
      <c r="G188" s="380"/>
      <c r="H188" s="380"/>
      <c r="I188" s="380"/>
      <c r="J188" s="380"/>
      <c r="K188" s="380"/>
      <c r="L188" s="380"/>
    </row>
    <row r="189" spans="4:12">
      <c r="D189" s="94">
        <v>45182</v>
      </c>
      <c r="E189" s="346" t="s">
        <v>1129</v>
      </c>
      <c r="F189" s="380"/>
      <c r="G189" s="380"/>
      <c r="H189" s="380"/>
      <c r="I189" s="380"/>
      <c r="J189" s="380"/>
      <c r="K189" s="380"/>
      <c r="L189" s="380"/>
    </row>
    <row r="190" spans="4:12">
      <c r="D190" s="94"/>
      <c r="E190" s="380"/>
      <c r="F190" s="380"/>
      <c r="G190" s="380"/>
      <c r="H190" s="380"/>
      <c r="I190" s="380"/>
      <c r="J190" s="380"/>
      <c r="K190" s="380"/>
      <c r="L190" s="380"/>
    </row>
    <row r="192" spans="4:12">
      <c r="D192" s="95" t="s">
        <v>1150</v>
      </c>
    </row>
    <row r="193" spans="4:12">
      <c r="D193" s="94">
        <v>45064</v>
      </c>
      <c r="E193" s="5" t="s">
        <v>1130</v>
      </c>
    </row>
    <row r="194" spans="4:12">
      <c r="D194" s="94">
        <v>45078</v>
      </c>
      <c r="E194" s="5" t="s">
        <v>1131</v>
      </c>
    </row>
    <row r="195" spans="4:12">
      <c r="D195" s="94">
        <v>45157</v>
      </c>
      <c r="E195" s="5" t="s">
        <v>1132</v>
      </c>
    </row>
    <row r="196" spans="4:12">
      <c r="D196" s="94">
        <v>45165</v>
      </c>
      <c r="E196" s="346" t="s">
        <v>1133</v>
      </c>
      <c r="F196" s="380"/>
      <c r="G196" s="380"/>
      <c r="H196" s="380"/>
      <c r="I196" s="380"/>
      <c r="J196" s="380"/>
      <c r="K196" s="380"/>
      <c r="L196" s="380"/>
    </row>
    <row r="197" spans="4:12">
      <c r="D197" s="94"/>
      <c r="E197" s="346"/>
      <c r="F197" s="380"/>
      <c r="G197" s="380"/>
      <c r="H197" s="380"/>
      <c r="I197" s="380"/>
      <c r="J197" s="380"/>
      <c r="K197" s="380"/>
      <c r="L197" s="380"/>
    </row>
    <row r="198" spans="4:12">
      <c r="D198" s="94"/>
      <c r="E198" s="380"/>
      <c r="F198" s="380"/>
      <c r="G198" s="380"/>
      <c r="H198" s="380"/>
      <c r="I198" s="380"/>
      <c r="J198" s="380"/>
      <c r="K198" s="380"/>
      <c r="L198" s="380"/>
    </row>
    <row r="199" spans="4:12">
      <c r="E199" s="346" t="s">
        <v>1163</v>
      </c>
      <c r="F199" s="380"/>
      <c r="G199" s="380"/>
      <c r="H199" s="380"/>
      <c r="I199" s="380"/>
      <c r="J199" s="380"/>
      <c r="K199" s="380"/>
      <c r="L199" s="380"/>
    </row>
    <row r="200" spans="4:12">
      <c r="E200" s="346"/>
      <c r="F200" s="380"/>
      <c r="G200" s="380"/>
      <c r="H200" s="380"/>
      <c r="I200" s="380"/>
      <c r="J200" s="380"/>
      <c r="K200" s="380"/>
      <c r="L200" s="380"/>
    </row>
    <row r="201" spans="4:12">
      <c r="E201" s="346"/>
      <c r="F201" s="380"/>
      <c r="G201" s="380"/>
      <c r="H201" s="380"/>
      <c r="I201" s="380"/>
      <c r="J201" s="380"/>
      <c r="K201" s="380"/>
      <c r="L201" s="380"/>
    </row>
    <row r="202" spans="4:12">
      <c r="E202" s="380"/>
      <c r="F202" s="380"/>
      <c r="G202" s="380"/>
      <c r="H202" s="380"/>
      <c r="I202" s="380"/>
      <c r="J202" s="380"/>
      <c r="K202" s="380"/>
      <c r="L202" s="380"/>
    </row>
    <row r="204" spans="4:12">
      <c r="D204" s="94">
        <v>45170</v>
      </c>
      <c r="E204" s="346" t="s">
        <v>1134</v>
      </c>
      <c r="F204" s="380"/>
      <c r="G204" s="380"/>
      <c r="H204" s="380"/>
      <c r="I204" s="380"/>
      <c r="J204" s="380"/>
      <c r="K204" s="380"/>
      <c r="L204" s="380"/>
    </row>
    <row r="205" spans="4:12">
      <c r="D205" s="94"/>
      <c r="E205" s="380"/>
      <c r="F205" s="380"/>
      <c r="G205" s="380"/>
      <c r="H205" s="380"/>
      <c r="I205" s="380"/>
      <c r="J205" s="380"/>
      <c r="K205" s="380"/>
      <c r="L205" s="380"/>
    </row>
    <row r="206" spans="4:12">
      <c r="D206" s="94">
        <v>45184</v>
      </c>
      <c r="E206" s="346" t="s">
        <v>1154</v>
      </c>
      <c r="F206" s="380"/>
      <c r="G206" s="380"/>
      <c r="H206" s="380"/>
      <c r="I206" s="380"/>
      <c r="J206" s="380"/>
      <c r="K206" s="380"/>
      <c r="L206" s="380"/>
    </row>
    <row r="207" spans="4:12">
      <c r="D207" s="94"/>
      <c r="E207" s="346"/>
      <c r="F207" s="380"/>
      <c r="G207" s="380"/>
      <c r="H207" s="380"/>
      <c r="I207" s="380"/>
      <c r="J207" s="380"/>
      <c r="K207" s="380"/>
      <c r="L207" s="380"/>
    </row>
    <row r="208" spans="4:12">
      <c r="D208" s="94"/>
      <c r="E208" s="380"/>
      <c r="F208" s="380"/>
      <c r="G208" s="380"/>
      <c r="H208" s="380"/>
      <c r="I208" s="380"/>
      <c r="J208" s="380"/>
      <c r="K208" s="380"/>
      <c r="L208" s="380"/>
    </row>
    <row r="210" spans="4:12">
      <c r="D210" s="95" t="s">
        <v>1151</v>
      </c>
    </row>
    <row r="211" spans="4:12">
      <c r="D211" s="94">
        <v>45016</v>
      </c>
      <c r="E211" s="346" t="s">
        <v>1152</v>
      </c>
      <c r="F211" s="380"/>
      <c r="G211" s="380"/>
      <c r="H211" s="380"/>
      <c r="I211" s="380"/>
      <c r="J211" s="380"/>
      <c r="K211" s="380"/>
      <c r="L211" s="380"/>
    </row>
    <row r="212" spans="4:12">
      <c r="D212" s="94"/>
      <c r="E212" s="380"/>
      <c r="F212" s="380"/>
      <c r="G212" s="380"/>
      <c r="H212" s="380"/>
      <c r="I212" s="380"/>
      <c r="J212" s="380"/>
      <c r="K212" s="380"/>
      <c r="L212" s="380"/>
    </row>
    <row r="213" spans="4:12">
      <c r="D213" s="94">
        <v>45063</v>
      </c>
      <c r="E213" s="346" t="s">
        <v>1153</v>
      </c>
      <c r="F213" s="380"/>
      <c r="G213" s="380"/>
      <c r="H213" s="380"/>
      <c r="I213" s="380"/>
      <c r="J213" s="380"/>
      <c r="K213" s="380"/>
      <c r="L213" s="380"/>
    </row>
    <row r="214" spans="4:12">
      <c r="E214" s="380"/>
      <c r="F214" s="380"/>
      <c r="G214" s="380"/>
      <c r="H214" s="380"/>
      <c r="I214" s="380"/>
      <c r="J214" s="380"/>
      <c r="K214" s="380"/>
      <c r="L214" s="380"/>
    </row>
    <row r="215" spans="4:12">
      <c r="E215" s="380"/>
      <c r="F215" s="380"/>
      <c r="G215" s="380"/>
      <c r="H215" s="380"/>
      <c r="I215" s="380"/>
      <c r="J215" s="380"/>
      <c r="K215" s="380"/>
      <c r="L215" s="380"/>
    </row>
  </sheetData>
  <mergeCells count="37">
    <mergeCell ref="A1:L1"/>
    <mergeCell ref="D58:F58"/>
    <mergeCell ref="E61:L64"/>
    <mergeCell ref="E71:L71"/>
    <mergeCell ref="E128:L128"/>
    <mergeCell ref="E72:L73"/>
    <mergeCell ref="E74:L77"/>
    <mergeCell ref="E78:L79"/>
    <mergeCell ref="E84:L86"/>
    <mergeCell ref="E91:L95"/>
    <mergeCell ref="E126:L127"/>
    <mergeCell ref="E96:L99"/>
    <mergeCell ref="E102:L106"/>
    <mergeCell ref="E107:L110"/>
    <mergeCell ref="E118:L122"/>
    <mergeCell ref="E148:L149"/>
    <mergeCell ref="E154:L158"/>
    <mergeCell ref="E129:L130"/>
    <mergeCell ref="E131:L133"/>
    <mergeCell ref="E134:L136"/>
    <mergeCell ref="E137:L137"/>
    <mergeCell ref="E213:L215"/>
    <mergeCell ref="G59:L59"/>
    <mergeCell ref="E82:L83"/>
    <mergeCell ref="E196:L198"/>
    <mergeCell ref="E199:L202"/>
    <mergeCell ref="E204:L205"/>
    <mergeCell ref="E206:L208"/>
    <mergeCell ref="E211:L212"/>
    <mergeCell ref="E159:L160"/>
    <mergeCell ref="E170:L173"/>
    <mergeCell ref="E178:L181"/>
    <mergeCell ref="E186:L188"/>
    <mergeCell ref="E189:L190"/>
    <mergeCell ref="E138:L139"/>
    <mergeCell ref="E142:L143"/>
    <mergeCell ref="E146:L147"/>
  </mergeCells>
  <phoneticPr fontId="2"/>
  <hyperlinks>
    <hyperlink ref="C4" r:id="rId1" display="http://nippacho.web.fc2.com/index.html" xr:uid="{00000000-0004-0000-0100-000000000000}"/>
    <hyperlink ref="C32" r:id="rId2" xr:uid="{00000000-0004-0000-0100-000001000000}"/>
  </hyperlinks>
  <printOptions horizontalCentered="1"/>
  <pageMargins left="0.39370078740157483" right="0.39370078740157483" top="0.39370078740157483" bottom="0.39370078740157483" header="0.11811023622047245" footer="0.11811023622047245"/>
  <pageSetup paperSize="9" orientation="portrait" verticalDpi="1200" r:id="rId3"/>
  <headerFooter alignWithMargins="0"/>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253"/>
  <sheetViews>
    <sheetView zoomScaleNormal="100" workbookViewId="0">
      <selection activeCell="C31" sqref="C31"/>
    </sheetView>
  </sheetViews>
  <sheetFormatPr defaultRowHeight="14.25"/>
  <cols>
    <col min="1" max="1" width="2.625" style="10" customWidth="1"/>
    <col min="2" max="2" width="83.375" style="10" customWidth="1"/>
    <col min="3" max="16384" width="9" style="10"/>
  </cols>
  <sheetData>
    <row r="1" spans="2:2" ht="21">
      <c r="B1" s="9" t="s">
        <v>194</v>
      </c>
    </row>
    <row r="2" spans="2:2" s="11" customFormat="1" ht="36">
      <c r="B2" s="17" t="s">
        <v>195</v>
      </c>
    </row>
    <row r="3" spans="2:2" s="11" customFormat="1" ht="36">
      <c r="B3" s="17" t="s">
        <v>508</v>
      </c>
    </row>
    <row r="4" spans="2:2" s="11" customFormat="1" ht="48">
      <c r="B4" s="17" t="s">
        <v>509</v>
      </c>
    </row>
    <row r="5" spans="2:2" s="11" customFormat="1" ht="13.5">
      <c r="B5" s="17"/>
    </row>
    <row r="6" spans="2:2" s="11" customFormat="1" ht="13.5">
      <c r="B6" s="17"/>
    </row>
    <row r="7" spans="2:2" s="11" customFormat="1" ht="4.5" customHeight="1">
      <c r="B7" s="17"/>
    </row>
    <row r="8" spans="2:2">
      <c r="B8" s="12" t="s">
        <v>167</v>
      </c>
    </row>
    <row r="9" spans="2:2">
      <c r="B9" s="6" t="s">
        <v>510</v>
      </c>
    </row>
    <row r="10" spans="2:2">
      <c r="B10" s="13" t="s">
        <v>511</v>
      </c>
    </row>
    <row r="11" spans="2:2">
      <c r="B11" s="13" t="s">
        <v>512</v>
      </c>
    </row>
    <row r="12" spans="2:2">
      <c r="B12" s="13" t="s">
        <v>513</v>
      </c>
    </row>
    <row r="13" spans="2:2">
      <c r="B13" s="13" t="s">
        <v>514</v>
      </c>
    </row>
    <row r="14" spans="2:2">
      <c r="B14" s="13" t="s">
        <v>515</v>
      </c>
    </row>
    <row r="15" spans="2:2">
      <c r="B15" s="13" t="s">
        <v>516</v>
      </c>
    </row>
    <row r="16" spans="2:2">
      <c r="B16" s="13" t="s">
        <v>517</v>
      </c>
    </row>
    <row r="17" spans="2:2">
      <c r="B17" s="13" t="s">
        <v>518</v>
      </c>
    </row>
    <row r="18" spans="2:2">
      <c r="B18" s="13" t="s">
        <v>519</v>
      </c>
    </row>
    <row r="19" spans="2:2">
      <c r="B19" s="13" t="s">
        <v>520</v>
      </c>
    </row>
    <row r="20" spans="2:2">
      <c r="B20" s="13" t="s">
        <v>521</v>
      </c>
    </row>
    <row r="21" spans="2:2">
      <c r="B21" s="13" t="s">
        <v>833</v>
      </c>
    </row>
    <row r="22" spans="2:2">
      <c r="B22" s="13" t="s">
        <v>522</v>
      </c>
    </row>
    <row r="23" spans="2:2">
      <c r="B23" s="13" t="s">
        <v>523</v>
      </c>
    </row>
    <row r="24" spans="2:2">
      <c r="B24" s="13" t="s">
        <v>524</v>
      </c>
    </row>
    <row r="25" spans="2:2">
      <c r="B25" s="13" t="s">
        <v>525</v>
      </c>
    </row>
    <row r="26" spans="2:2">
      <c r="B26" s="13" t="s">
        <v>834</v>
      </c>
    </row>
    <row r="27" spans="2:2">
      <c r="B27" s="13" t="s">
        <v>526</v>
      </c>
    </row>
    <row r="28" spans="2:2">
      <c r="B28" s="13" t="s">
        <v>527</v>
      </c>
    </row>
    <row r="29" spans="2:2">
      <c r="B29" s="13" t="s">
        <v>528</v>
      </c>
    </row>
    <row r="30" spans="2:2">
      <c r="B30" s="13" t="s">
        <v>529</v>
      </c>
    </row>
    <row r="31" spans="2:2">
      <c r="B31" s="13"/>
    </row>
    <row r="32" spans="2:2">
      <c r="B32" s="13" t="s">
        <v>171</v>
      </c>
    </row>
    <row r="33" spans="2:2">
      <c r="B33" s="13"/>
    </row>
    <row r="34" spans="2:2">
      <c r="B34" s="13"/>
    </row>
    <row r="35" spans="2:2">
      <c r="B35" s="12" t="s">
        <v>174</v>
      </c>
    </row>
    <row r="36" spans="2:2" ht="48">
      <c r="B36" s="13" t="s">
        <v>530</v>
      </c>
    </row>
    <row r="37" spans="2:2">
      <c r="B37" s="13" t="s">
        <v>531</v>
      </c>
    </row>
    <row r="38" spans="2:2">
      <c r="B38" s="13" t="s">
        <v>175</v>
      </c>
    </row>
    <row r="39" spans="2:2">
      <c r="B39" s="13"/>
    </row>
    <row r="40" spans="2:2" s="14" customFormat="1">
      <c r="B40" s="12" t="s">
        <v>176</v>
      </c>
    </row>
    <row r="41" spans="2:2" ht="48">
      <c r="B41" s="13" t="s">
        <v>532</v>
      </c>
    </row>
    <row r="42" spans="2:2">
      <c r="B42" s="33" t="s">
        <v>533</v>
      </c>
    </row>
    <row r="43" spans="2:2">
      <c r="B43" s="33" t="s">
        <v>570</v>
      </c>
    </row>
    <row r="44" spans="2:2" ht="24">
      <c r="B44" s="33" t="s">
        <v>534</v>
      </c>
    </row>
    <row r="45" spans="2:2">
      <c r="B45" s="33"/>
    </row>
    <row r="46" spans="2:2">
      <c r="B46" s="33" t="s">
        <v>535</v>
      </c>
    </row>
    <row r="47" spans="2:2">
      <c r="B47" s="33" t="s">
        <v>536</v>
      </c>
    </row>
    <row r="48" spans="2:2">
      <c r="B48" s="33" t="s">
        <v>537</v>
      </c>
    </row>
    <row r="49" spans="2:2">
      <c r="B49" s="33" t="s">
        <v>538</v>
      </c>
    </row>
    <row r="50" spans="2:2">
      <c r="B50" s="33" t="s">
        <v>539</v>
      </c>
    </row>
    <row r="51" spans="2:2">
      <c r="B51" s="33" t="s">
        <v>540</v>
      </c>
    </row>
    <row r="52" spans="2:2">
      <c r="B52" s="33" t="s">
        <v>541</v>
      </c>
    </row>
    <row r="53" spans="2:2" ht="24">
      <c r="B53" s="33" t="s">
        <v>542</v>
      </c>
    </row>
    <row r="54" spans="2:2">
      <c r="B54" s="33" t="s">
        <v>543</v>
      </c>
    </row>
    <row r="55" spans="2:2">
      <c r="B55" s="33" t="s">
        <v>544</v>
      </c>
    </row>
    <row r="56" spans="2:2">
      <c r="B56" s="33" t="s">
        <v>545</v>
      </c>
    </row>
    <row r="57" spans="2:2" ht="24">
      <c r="B57" s="33" t="s">
        <v>546</v>
      </c>
    </row>
    <row r="58" spans="2:2">
      <c r="B58" s="33" t="s">
        <v>547</v>
      </c>
    </row>
    <row r="59" spans="2:2" ht="24">
      <c r="B59" s="33" t="s">
        <v>548</v>
      </c>
    </row>
    <row r="60" spans="2:2">
      <c r="B60" s="33" t="s">
        <v>549</v>
      </c>
    </row>
    <row r="61" spans="2:2">
      <c r="B61" s="33" t="s">
        <v>550</v>
      </c>
    </row>
    <row r="62" spans="2:2">
      <c r="B62" s="33" t="s">
        <v>551</v>
      </c>
    </row>
    <row r="63" spans="2:2" ht="24">
      <c r="B63" s="33" t="s">
        <v>552</v>
      </c>
    </row>
    <row r="64" spans="2:2" s="11" customFormat="1" ht="13.5">
      <c r="B64" s="33" t="s">
        <v>553</v>
      </c>
    </row>
    <row r="65" spans="1:2" s="11" customFormat="1" ht="24">
      <c r="B65" s="33" t="s">
        <v>554</v>
      </c>
    </row>
    <row r="66" spans="1:2" s="11" customFormat="1" ht="13.5">
      <c r="B66" s="13"/>
    </row>
    <row r="67" spans="1:2" ht="48">
      <c r="B67" s="33" t="s">
        <v>571</v>
      </c>
    </row>
    <row r="68" spans="1:2">
      <c r="B68" s="33" t="s">
        <v>555</v>
      </c>
    </row>
    <row r="69" spans="1:2">
      <c r="A69" s="15"/>
      <c r="B69" s="33"/>
    </row>
    <row r="70" spans="1:2">
      <c r="A70" s="15"/>
      <c r="B70" s="33" t="s">
        <v>556</v>
      </c>
    </row>
    <row r="71" spans="1:2">
      <c r="A71" s="15"/>
      <c r="B71" s="33" t="s">
        <v>557</v>
      </c>
    </row>
    <row r="72" spans="1:2">
      <c r="A72" s="15"/>
      <c r="B72" s="33" t="s">
        <v>558</v>
      </c>
    </row>
    <row r="73" spans="1:2">
      <c r="A73" s="15"/>
      <c r="B73" s="33" t="s">
        <v>559</v>
      </c>
    </row>
    <row r="74" spans="1:2">
      <c r="B74" s="33" t="s">
        <v>560</v>
      </c>
    </row>
    <row r="75" spans="1:2">
      <c r="B75" s="33" t="s">
        <v>561</v>
      </c>
    </row>
    <row r="76" spans="1:2">
      <c r="B76" s="33" t="s">
        <v>562</v>
      </c>
    </row>
    <row r="77" spans="1:2" ht="24">
      <c r="B77" s="33" t="s">
        <v>563</v>
      </c>
    </row>
    <row r="78" spans="1:2">
      <c r="B78" s="33" t="s">
        <v>564</v>
      </c>
    </row>
    <row r="79" spans="1:2">
      <c r="B79" s="33" t="s">
        <v>565</v>
      </c>
    </row>
    <row r="80" spans="1:2">
      <c r="B80" s="33" t="s">
        <v>566</v>
      </c>
    </row>
    <row r="81" spans="2:2">
      <c r="B81" s="33" t="s">
        <v>567</v>
      </c>
    </row>
    <row r="82" spans="2:2">
      <c r="B82" s="33" t="s">
        <v>568</v>
      </c>
    </row>
    <row r="83" spans="2:2" ht="24">
      <c r="B83" s="33" t="s">
        <v>569</v>
      </c>
    </row>
    <row r="84" spans="2:2">
      <c r="B84" s="19"/>
    </row>
    <row r="85" spans="2:2">
      <c r="B85" s="18"/>
    </row>
    <row r="86" spans="2:2">
      <c r="B86" s="19"/>
    </row>
    <row r="87" spans="2:2">
      <c r="B87" s="19"/>
    </row>
    <row r="88" spans="2:2">
      <c r="B88" s="19"/>
    </row>
    <row r="89" spans="2:2">
      <c r="B89" s="19"/>
    </row>
    <row r="90" spans="2:2">
      <c r="B90" s="19"/>
    </row>
    <row r="91" spans="2:2">
      <c r="B91" s="19"/>
    </row>
    <row r="92" spans="2:2">
      <c r="B92" s="19"/>
    </row>
    <row r="93" spans="2:2">
      <c r="B93" s="20"/>
    </row>
    <row r="94" spans="2:2">
      <c r="B94" s="19"/>
    </row>
    <row r="95" spans="2:2">
      <c r="B95" s="19"/>
    </row>
    <row r="96" spans="2:2" ht="21">
      <c r="B96" s="34" t="s">
        <v>573</v>
      </c>
    </row>
    <row r="97" spans="2:2">
      <c r="B97" s="33" t="s">
        <v>572</v>
      </c>
    </row>
    <row r="98" spans="2:2">
      <c r="B98" s="33"/>
    </row>
    <row r="99" spans="2:2" ht="24">
      <c r="B99" s="33" t="s">
        <v>574</v>
      </c>
    </row>
    <row r="100" spans="2:2" ht="24">
      <c r="B100" s="33" t="s">
        <v>575</v>
      </c>
    </row>
    <row r="101" spans="2:2">
      <c r="B101" s="33" t="s">
        <v>576</v>
      </c>
    </row>
    <row r="102" spans="2:2" ht="24">
      <c r="B102" s="33" t="s">
        <v>577</v>
      </c>
    </row>
    <row r="103" spans="2:2">
      <c r="B103" s="33" t="s">
        <v>578</v>
      </c>
    </row>
    <row r="104" spans="2:2" ht="36">
      <c r="B104" s="33" t="s">
        <v>579</v>
      </c>
    </row>
    <row r="105" spans="2:2">
      <c r="B105" s="33"/>
    </row>
    <row r="106" spans="2:2" ht="48">
      <c r="B106" s="33" t="s">
        <v>580</v>
      </c>
    </row>
    <row r="107" spans="2:2" ht="24">
      <c r="B107" s="33" t="s">
        <v>581</v>
      </c>
    </row>
    <row r="108" spans="2:2">
      <c r="B108" s="33"/>
    </row>
    <row r="109" spans="2:2" ht="36">
      <c r="B109" s="33" t="s">
        <v>582</v>
      </c>
    </row>
    <row r="110" spans="2:2" ht="36">
      <c r="B110" s="33" t="s">
        <v>583</v>
      </c>
    </row>
    <row r="111" spans="2:2">
      <c r="B111" s="33"/>
    </row>
    <row r="112" spans="2:2">
      <c r="B112" s="33" t="s">
        <v>584</v>
      </c>
    </row>
    <row r="113" spans="2:2" ht="24">
      <c r="B113" s="33" t="s">
        <v>585</v>
      </c>
    </row>
    <row r="114" spans="2:2">
      <c r="B114" s="33"/>
    </row>
    <row r="115" spans="2:2">
      <c r="B115" s="33" t="s">
        <v>586</v>
      </c>
    </row>
    <row r="116" spans="2:2">
      <c r="B116" s="33"/>
    </row>
    <row r="117" spans="2:2">
      <c r="B117" s="33" t="s">
        <v>587</v>
      </c>
    </row>
    <row r="118" spans="2:2">
      <c r="B118" s="33"/>
    </row>
    <row r="119" spans="2:2">
      <c r="B119" s="33" t="s">
        <v>588</v>
      </c>
    </row>
    <row r="120" spans="2:2">
      <c r="B120" s="33"/>
    </row>
    <row r="121" spans="2:2">
      <c r="B121" s="33" t="s">
        <v>589</v>
      </c>
    </row>
    <row r="122" spans="2:2">
      <c r="B122" s="33"/>
    </row>
    <row r="123" spans="2:2">
      <c r="B123" s="33" t="s">
        <v>590</v>
      </c>
    </row>
    <row r="124" spans="2:2">
      <c r="B124" s="33"/>
    </row>
    <row r="125" spans="2:2">
      <c r="B125" s="33" t="s">
        <v>591</v>
      </c>
    </row>
    <row r="126" spans="2:2">
      <c r="B126" s="33"/>
    </row>
    <row r="127" spans="2:2">
      <c r="B127" s="33" t="s">
        <v>592</v>
      </c>
    </row>
    <row r="128" spans="2:2">
      <c r="B128" s="33"/>
    </row>
    <row r="129" spans="2:2">
      <c r="B129" s="33" t="s">
        <v>593</v>
      </c>
    </row>
    <row r="130" spans="2:2">
      <c r="B130" s="33"/>
    </row>
    <row r="131" spans="2:2" ht="24">
      <c r="B131" s="33" t="s">
        <v>594</v>
      </c>
    </row>
    <row r="132" spans="2:2">
      <c r="B132" s="33"/>
    </row>
    <row r="133" spans="2:2">
      <c r="B133" s="33" t="s">
        <v>595</v>
      </c>
    </row>
    <row r="134" spans="2:2" ht="24">
      <c r="B134" s="33" t="s">
        <v>596</v>
      </c>
    </row>
    <row r="135" spans="2:2" ht="24">
      <c r="B135" s="33" t="s">
        <v>597</v>
      </c>
    </row>
    <row r="136" spans="2:2">
      <c r="B136" s="33" t="s">
        <v>598</v>
      </c>
    </row>
    <row r="137" spans="2:2">
      <c r="B137" s="33"/>
    </row>
    <row r="138" spans="2:2">
      <c r="B138" s="33" t="s">
        <v>599</v>
      </c>
    </row>
    <row r="139" spans="2:2">
      <c r="B139" s="33"/>
    </row>
    <row r="140" spans="2:2">
      <c r="B140" s="33" t="s">
        <v>600</v>
      </c>
    </row>
    <row r="141" spans="2:2">
      <c r="B141" s="33"/>
    </row>
    <row r="142" spans="2:2">
      <c r="B142" s="33" t="s">
        <v>601</v>
      </c>
    </row>
    <row r="143" spans="2:2">
      <c r="B143" s="33"/>
    </row>
    <row r="144" spans="2:2" ht="24">
      <c r="B144" s="33" t="s">
        <v>602</v>
      </c>
    </row>
    <row r="145" spans="2:2" ht="24">
      <c r="B145" s="33" t="s">
        <v>603</v>
      </c>
    </row>
    <row r="146" spans="2:2">
      <c r="B146" s="33"/>
    </row>
    <row r="147" spans="2:2" ht="24">
      <c r="B147" s="33" t="s">
        <v>604</v>
      </c>
    </row>
    <row r="148" spans="2:2">
      <c r="B148" s="33"/>
    </row>
    <row r="149" spans="2:2" ht="24">
      <c r="B149" s="33" t="s">
        <v>605</v>
      </c>
    </row>
    <row r="150" spans="2:2">
      <c r="B150" s="33" t="s">
        <v>606</v>
      </c>
    </row>
    <row r="151" spans="2:2">
      <c r="B151" s="33" t="s">
        <v>607</v>
      </c>
    </row>
    <row r="152" spans="2:2">
      <c r="B152" s="33"/>
    </row>
    <row r="153" spans="2:2" ht="24">
      <c r="B153" s="33" t="s">
        <v>608</v>
      </c>
    </row>
    <row r="154" spans="2:2">
      <c r="B154" s="33"/>
    </row>
    <row r="155" spans="2:2" ht="24">
      <c r="B155" s="33" t="s">
        <v>609</v>
      </c>
    </row>
    <row r="156" spans="2:2">
      <c r="B156" s="33"/>
    </row>
    <row r="157" spans="2:2" ht="24">
      <c r="B157" s="33" t="s">
        <v>610</v>
      </c>
    </row>
    <row r="158" spans="2:2">
      <c r="B158" s="33"/>
    </row>
    <row r="159" spans="2:2" ht="24">
      <c r="B159" s="33" t="s">
        <v>611</v>
      </c>
    </row>
    <row r="160" spans="2:2">
      <c r="B160" s="33"/>
    </row>
    <row r="161" spans="2:2">
      <c r="B161" s="33" t="s">
        <v>612</v>
      </c>
    </row>
    <row r="162" spans="2:2">
      <c r="B162" s="33"/>
    </row>
    <row r="163" spans="2:2" ht="36">
      <c r="B163" s="33" t="s">
        <v>613</v>
      </c>
    </row>
    <row r="164" spans="2:2">
      <c r="B164" s="33" t="s">
        <v>614</v>
      </c>
    </row>
    <row r="165" spans="2:2">
      <c r="B165" s="33" t="s">
        <v>615</v>
      </c>
    </row>
    <row r="166" spans="2:2">
      <c r="B166" s="33"/>
    </row>
    <row r="167" spans="2:2">
      <c r="B167" s="33" t="s">
        <v>616</v>
      </c>
    </row>
    <row r="168" spans="2:2" ht="24">
      <c r="B168" s="33" t="s">
        <v>617</v>
      </c>
    </row>
    <row r="169" spans="2:2">
      <c r="B169" s="33"/>
    </row>
    <row r="170" spans="2:2">
      <c r="B170" s="33" t="s">
        <v>618</v>
      </c>
    </row>
    <row r="171" spans="2:2">
      <c r="B171" s="33" t="s">
        <v>619</v>
      </c>
    </row>
    <row r="172" spans="2:2" ht="24">
      <c r="B172" s="33" t="s">
        <v>620</v>
      </c>
    </row>
    <row r="173" spans="2:2" ht="36">
      <c r="B173" s="33" t="s">
        <v>621</v>
      </c>
    </row>
    <row r="174" spans="2:2">
      <c r="B174" s="33"/>
    </row>
    <row r="175" spans="2:2">
      <c r="B175" s="33" t="s">
        <v>622</v>
      </c>
    </row>
    <row r="176" spans="2:2">
      <c r="B176" s="33" t="s">
        <v>623</v>
      </c>
    </row>
    <row r="177" spans="2:2">
      <c r="B177" s="33" t="s">
        <v>624</v>
      </c>
    </row>
    <row r="178" spans="2:2">
      <c r="B178" s="33"/>
    </row>
    <row r="179" spans="2:2">
      <c r="B179" s="33" t="s">
        <v>625</v>
      </c>
    </row>
    <row r="180" spans="2:2">
      <c r="B180" s="33"/>
    </row>
    <row r="181" spans="2:2">
      <c r="B181" s="33" t="s">
        <v>626</v>
      </c>
    </row>
    <row r="182" spans="2:2">
      <c r="B182" s="33"/>
    </row>
    <row r="183" spans="2:2">
      <c r="B183" s="33" t="s">
        <v>627</v>
      </c>
    </row>
    <row r="184" spans="2:2">
      <c r="B184" s="33"/>
    </row>
    <row r="185" spans="2:2">
      <c r="B185" s="33" t="s">
        <v>628</v>
      </c>
    </row>
    <row r="186" spans="2:2">
      <c r="B186" s="33"/>
    </row>
    <row r="187" spans="2:2">
      <c r="B187" s="33" t="s">
        <v>629</v>
      </c>
    </row>
    <row r="188" spans="2:2">
      <c r="B188" s="33"/>
    </row>
    <row r="189" spans="2:2">
      <c r="B189" s="33" t="s">
        <v>630</v>
      </c>
    </row>
    <row r="190" spans="2:2">
      <c r="B190" s="33"/>
    </row>
    <row r="191" spans="2:2">
      <c r="B191" s="33" t="s">
        <v>631</v>
      </c>
    </row>
    <row r="192" spans="2:2">
      <c r="B192" s="33"/>
    </row>
    <row r="193" spans="2:2" ht="24">
      <c r="B193" s="33" t="s">
        <v>632</v>
      </c>
    </row>
    <row r="194" spans="2:2">
      <c r="B194" s="33"/>
    </row>
    <row r="195" spans="2:2">
      <c r="B195" s="33" t="s">
        <v>633</v>
      </c>
    </row>
    <row r="196" spans="2:2">
      <c r="B196" s="33" t="s">
        <v>634</v>
      </c>
    </row>
    <row r="197" spans="2:2">
      <c r="B197" s="33"/>
    </row>
    <row r="198" spans="2:2">
      <c r="B198" s="33" t="s">
        <v>635</v>
      </c>
    </row>
    <row r="199" spans="2:2">
      <c r="B199" s="33"/>
    </row>
    <row r="200" spans="2:2" ht="24">
      <c r="B200" s="33" t="s">
        <v>636</v>
      </c>
    </row>
    <row r="201" spans="2:2">
      <c r="B201" s="33" t="s">
        <v>637</v>
      </c>
    </row>
    <row r="202" spans="2:2" ht="24">
      <c r="B202" s="33" t="s">
        <v>638</v>
      </c>
    </row>
    <row r="203" spans="2:2" ht="72">
      <c r="B203" s="33" t="s">
        <v>639</v>
      </c>
    </row>
    <row r="204" spans="2:2" ht="24">
      <c r="B204" s="33" t="s">
        <v>640</v>
      </c>
    </row>
    <row r="205" spans="2:2" ht="24">
      <c r="B205" s="33" t="s">
        <v>641</v>
      </c>
    </row>
    <row r="206" spans="2:2">
      <c r="B206" s="33"/>
    </row>
    <row r="207" spans="2:2">
      <c r="B207" s="33"/>
    </row>
    <row r="208" spans="2:2">
      <c r="B208" s="33"/>
    </row>
    <row r="209" spans="2:2">
      <c r="B209" s="33"/>
    </row>
    <row r="210" spans="2:2">
      <c r="B210" s="33"/>
    </row>
    <row r="211" spans="2:2">
      <c r="B211" s="33"/>
    </row>
    <row r="212" spans="2:2">
      <c r="B212" s="33"/>
    </row>
    <row r="213" spans="2:2">
      <c r="B213" s="33"/>
    </row>
    <row r="214" spans="2:2">
      <c r="B214" s="33"/>
    </row>
    <row r="215" spans="2:2">
      <c r="B215" s="33"/>
    </row>
    <row r="216" spans="2:2">
      <c r="B216" s="33"/>
    </row>
    <row r="217" spans="2:2">
      <c r="B217" s="33"/>
    </row>
    <row r="218" spans="2:2">
      <c r="B218" s="33"/>
    </row>
    <row r="219" spans="2:2">
      <c r="B219" s="33"/>
    </row>
    <row r="220" spans="2:2">
      <c r="B220" s="33"/>
    </row>
    <row r="221" spans="2:2">
      <c r="B221" s="33"/>
    </row>
    <row r="222" spans="2:2">
      <c r="B222" s="33"/>
    </row>
    <row r="223" spans="2:2">
      <c r="B223" s="33"/>
    </row>
    <row r="224" spans="2:2">
      <c r="B224" s="33"/>
    </row>
    <row r="225" spans="2:2">
      <c r="B225" s="33"/>
    </row>
    <row r="226" spans="2:2">
      <c r="B226" s="33"/>
    </row>
    <row r="227" spans="2:2">
      <c r="B227" s="33"/>
    </row>
    <row r="228" spans="2:2">
      <c r="B228" s="33"/>
    </row>
    <row r="229" spans="2:2">
      <c r="B229" s="33"/>
    </row>
    <row r="230" spans="2:2">
      <c r="B230" s="33"/>
    </row>
    <row r="231" spans="2:2">
      <c r="B231" s="33"/>
    </row>
    <row r="232" spans="2:2">
      <c r="B232" s="33"/>
    </row>
    <row r="233" spans="2:2">
      <c r="B233" s="33"/>
    </row>
    <row r="234" spans="2:2">
      <c r="B234" s="33"/>
    </row>
    <row r="235" spans="2:2">
      <c r="B235" s="33"/>
    </row>
    <row r="236" spans="2:2">
      <c r="B236" s="33"/>
    </row>
    <row r="237" spans="2:2">
      <c r="B237" s="33"/>
    </row>
    <row r="238" spans="2:2">
      <c r="B238" s="33"/>
    </row>
    <row r="239" spans="2:2">
      <c r="B239" s="33"/>
    </row>
    <row r="240" spans="2:2">
      <c r="B240" s="33"/>
    </row>
    <row r="241" spans="2:2">
      <c r="B241" s="33"/>
    </row>
    <row r="242" spans="2:2">
      <c r="B242" s="33"/>
    </row>
    <row r="243" spans="2:2">
      <c r="B243" s="33"/>
    </row>
    <row r="244" spans="2:2">
      <c r="B244" s="33"/>
    </row>
    <row r="245" spans="2:2">
      <c r="B245" s="33"/>
    </row>
    <row r="246" spans="2:2">
      <c r="B246" s="33"/>
    </row>
    <row r="247" spans="2:2">
      <c r="B247" s="33"/>
    </row>
    <row r="248" spans="2:2">
      <c r="B248" s="33"/>
    </row>
    <row r="249" spans="2:2">
      <c r="B249" s="33"/>
    </row>
    <row r="250" spans="2:2">
      <c r="B250" s="33"/>
    </row>
    <row r="251" spans="2:2">
      <c r="B251" s="33"/>
    </row>
    <row r="252" spans="2:2">
      <c r="B252" s="33"/>
    </row>
    <row r="253" spans="2:2">
      <c r="B253" s="33"/>
    </row>
  </sheetData>
  <phoneticPr fontId="2"/>
  <pageMargins left="0.7" right="0.7" top="0.75" bottom="0.75" header="0.3" footer="0.3"/>
  <pageSetup paperSize="9" orientation="portrait"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371"/>
  <sheetViews>
    <sheetView zoomScaleNormal="100" workbookViewId="0">
      <selection activeCell="B1" sqref="B1"/>
    </sheetView>
  </sheetViews>
  <sheetFormatPr defaultRowHeight="14.25"/>
  <cols>
    <col min="1" max="1" width="2.625" style="10" customWidth="1"/>
    <col min="2" max="2" width="83.375" style="10" customWidth="1"/>
    <col min="3" max="16384" width="9" style="10"/>
  </cols>
  <sheetData>
    <row r="1" spans="1:2" ht="21">
      <c r="B1" s="9" t="s">
        <v>660</v>
      </c>
    </row>
    <row r="2" spans="1:2" s="11" customFormat="1" ht="24">
      <c r="B2" s="17" t="s">
        <v>661</v>
      </c>
    </row>
    <row r="3" spans="1:2" s="11" customFormat="1" ht="13.5">
      <c r="B3" s="17"/>
    </row>
    <row r="4" spans="1:2" s="11" customFormat="1" ht="4.5" customHeight="1">
      <c r="B4" s="17"/>
    </row>
    <row r="5" spans="1:2">
      <c r="B5" s="12" t="s">
        <v>167</v>
      </c>
    </row>
    <row r="6" spans="1:2" ht="24">
      <c r="A6" s="39" t="s">
        <v>665</v>
      </c>
      <c r="B6" s="40" t="s">
        <v>835</v>
      </c>
    </row>
    <row r="7" spans="1:2">
      <c r="A7" s="39" t="s">
        <v>665</v>
      </c>
      <c r="B7" s="40" t="s">
        <v>836</v>
      </c>
    </row>
    <row r="8" spans="1:2">
      <c r="A8" s="39"/>
      <c r="B8" s="40" t="s">
        <v>662</v>
      </c>
    </row>
    <row r="9" spans="1:2">
      <c r="A9" s="39" t="s">
        <v>665</v>
      </c>
      <c r="B9" s="40" t="s">
        <v>837</v>
      </c>
    </row>
    <row r="10" spans="1:2" ht="24">
      <c r="A10" s="39" t="s">
        <v>665</v>
      </c>
      <c r="B10" s="40" t="s">
        <v>838</v>
      </c>
    </row>
    <row r="11" spans="1:2">
      <c r="A11" s="39" t="s">
        <v>665</v>
      </c>
      <c r="B11" s="40" t="s">
        <v>839</v>
      </c>
    </row>
    <row r="12" spans="1:2" ht="36">
      <c r="A12" s="39" t="s">
        <v>665</v>
      </c>
      <c r="B12" s="40" t="s">
        <v>664</v>
      </c>
    </row>
    <row r="13" spans="1:2" ht="24">
      <c r="A13" s="39" t="s">
        <v>665</v>
      </c>
      <c r="B13" s="40" t="s">
        <v>840</v>
      </c>
    </row>
    <row r="14" spans="1:2" ht="24">
      <c r="A14" s="39"/>
      <c r="B14" s="40" t="s">
        <v>663</v>
      </c>
    </row>
    <row r="15" spans="1:2" ht="24">
      <c r="A15" s="39"/>
      <c r="B15" s="40" t="s">
        <v>841</v>
      </c>
    </row>
    <row r="16" spans="1:2" ht="24">
      <c r="A16" s="39" t="s">
        <v>665</v>
      </c>
      <c r="B16" s="40" t="s">
        <v>842</v>
      </c>
    </row>
    <row r="17" spans="1:2" ht="36">
      <c r="A17" s="39" t="s">
        <v>843</v>
      </c>
      <c r="B17" s="40" t="s">
        <v>844</v>
      </c>
    </row>
    <row r="18" spans="1:2" s="11" customFormat="1" ht="24">
      <c r="A18" s="39" t="s">
        <v>665</v>
      </c>
      <c r="B18" s="40" t="s">
        <v>845</v>
      </c>
    </row>
    <row r="19" spans="1:2" ht="24">
      <c r="A19" s="39" t="s">
        <v>665</v>
      </c>
      <c r="B19" s="40" t="s">
        <v>846</v>
      </c>
    </row>
    <row r="20" spans="1:2" ht="24">
      <c r="A20" s="39" t="s">
        <v>665</v>
      </c>
      <c r="B20" s="40" t="s">
        <v>847</v>
      </c>
    </row>
    <row r="21" spans="1:2" ht="24">
      <c r="A21" s="39" t="s">
        <v>665</v>
      </c>
      <c r="B21" s="40" t="s">
        <v>848</v>
      </c>
    </row>
    <row r="22" spans="1:2" ht="24">
      <c r="A22" s="39" t="s">
        <v>665</v>
      </c>
      <c r="B22" s="40" t="s">
        <v>849</v>
      </c>
    </row>
    <row r="23" spans="1:2" ht="24">
      <c r="A23" s="39" t="s">
        <v>665</v>
      </c>
      <c r="B23" s="40" t="s">
        <v>850</v>
      </c>
    </row>
    <row r="24" spans="1:2">
      <c r="B24" s="13"/>
    </row>
    <row r="25" spans="1:2">
      <c r="B25" s="12" t="s">
        <v>666</v>
      </c>
    </row>
    <row r="26" spans="1:2" ht="48">
      <c r="B26" s="13" t="s">
        <v>667</v>
      </c>
    </row>
    <row r="27" spans="1:2">
      <c r="B27" s="13" t="s">
        <v>830</v>
      </c>
    </row>
    <row r="28" spans="1:2">
      <c r="B28" s="13"/>
    </row>
    <row r="29" spans="1:2">
      <c r="A29" s="14"/>
      <c r="B29" s="12" t="s">
        <v>176</v>
      </c>
    </row>
    <row r="30" spans="1:2" ht="156">
      <c r="B30" s="13" t="s">
        <v>668</v>
      </c>
    </row>
    <row r="31" spans="1:2">
      <c r="B31" s="19"/>
    </row>
    <row r="32" spans="1:2" ht="42">
      <c r="B32" s="34" t="s">
        <v>669</v>
      </c>
    </row>
    <row r="33" spans="2:2">
      <c r="B33" s="41">
        <v>18963</v>
      </c>
    </row>
    <row r="34" spans="2:2">
      <c r="B34" s="33"/>
    </row>
    <row r="35" spans="2:2">
      <c r="B35" s="33" t="s">
        <v>670</v>
      </c>
    </row>
    <row r="36" spans="2:2">
      <c r="B36" s="33"/>
    </row>
    <row r="37" spans="2:2">
      <c r="B37" s="33" t="s">
        <v>671</v>
      </c>
    </row>
    <row r="38" spans="2:2">
      <c r="B38" s="33"/>
    </row>
    <row r="39" spans="2:2">
      <c r="B39" s="33" t="s">
        <v>672</v>
      </c>
    </row>
    <row r="40" spans="2:2">
      <c r="B40" s="33"/>
    </row>
    <row r="41" spans="2:2">
      <c r="B41" s="33" t="s">
        <v>673</v>
      </c>
    </row>
    <row r="42" spans="2:2">
      <c r="B42" s="33"/>
    </row>
    <row r="43" spans="2:2">
      <c r="B43" s="33" t="s">
        <v>674</v>
      </c>
    </row>
    <row r="44" spans="2:2">
      <c r="B44" s="33"/>
    </row>
    <row r="45" spans="2:2">
      <c r="B45" s="33" t="s">
        <v>675</v>
      </c>
    </row>
    <row r="46" spans="2:2">
      <c r="B46" s="33"/>
    </row>
    <row r="47" spans="2:2" ht="24">
      <c r="B47" s="33" t="s">
        <v>676</v>
      </c>
    </row>
    <row r="48" spans="2:2">
      <c r="B48" s="33"/>
    </row>
    <row r="49" spans="2:2">
      <c r="B49" s="33" t="s">
        <v>677</v>
      </c>
    </row>
    <row r="50" spans="2:2">
      <c r="B50" s="33"/>
    </row>
    <row r="51" spans="2:2">
      <c r="B51" s="33" t="s">
        <v>678</v>
      </c>
    </row>
    <row r="52" spans="2:2">
      <c r="B52" s="33"/>
    </row>
    <row r="53" spans="2:2">
      <c r="B53" s="33" t="s">
        <v>679</v>
      </c>
    </row>
    <row r="54" spans="2:2">
      <c r="B54" s="33"/>
    </row>
    <row r="55" spans="2:2">
      <c r="B55" s="33" t="s">
        <v>680</v>
      </c>
    </row>
    <row r="56" spans="2:2">
      <c r="B56" s="33"/>
    </row>
    <row r="57" spans="2:2">
      <c r="B57" s="33" t="s">
        <v>681</v>
      </c>
    </row>
    <row r="58" spans="2:2">
      <c r="B58" s="33"/>
    </row>
    <row r="59" spans="2:2">
      <c r="B59" s="33" t="s">
        <v>682</v>
      </c>
    </row>
    <row r="60" spans="2:2">
      <c r="B60" s="33"/>
    </row>
    <row r="61" spans="2:2">
      <c r="B61" s="33" t="s">
        <v>683</v>
      </c>
    </row>
    <row r="62" spans="2:2">
      <c r="B62" s="33"/>
    </row>
    <row r="63" spans="2:2">
      <c r="B63" s="33" t="s">
        <v>684</v>
      </c>
    </row>
    <row r="64" spans="2:2">
      <c r="B64" s="33"/>
    </row>
    <row r="65" spans="2:2">
      <c r="B65" s="33" t="s">
        <v>685</v>
      </c>
    </row>
    <row r="66" spans="2:2">
      <c r="B66" s="33"/>
    </row>
    <row r="67" spans="2:2">
      <c r="B67" s="33" t="s">
        <v>686</v>
      </c>
    </row>
    <row r="68" spans="2:2">
      <c r="B68" s="33"/>
    </row>
    <row r="69" spans="2:2">
      <c r="B69" s="33" t="s">
        <v>687</v>
      </c>
    </row>
    <row r="70" spans="2:2">
      <c r="B70" s="33"/>
    </row>
    <row r="71" spans="2:2">
      <c r="B71" s="33" t="s">
        <v>688</v>
      </c>
    </row>
    <row r="72" spans="2:2">
      <c r="B72" s="33"/>
    </row>
    <row r="73" spans="2:2">
      <c r="B73" s="33" t="s">
        <v>689</v>
      </c>
    </row>
    <row r="74" spans="2:2">
      <c r="B74" s="33"/>
    </row>
    <row r="75" spans="2:2">
      <c r="B75" s="33" t="s">
        <v>690</v>
      </c>
    </row>
    <row r="76" spans="2:2">
      <c r="B76" s="33"/>
    </row>
    <row r="77" spans="2:2">
      <c r="B77" s="33" t="s">
        <v>691</v>
      </c>
    </row>
    <row r="78" spans="2:2">
      <c r="B78" s="33"/>
    </row>
    <row r="79" spans="2:2">
      <c r="B79" s="33" t="s">
        <v>692</v>
      </c>
    </row>
    <row r="80" spans="2:2">
      <c r="B80" s="33"/>
    </row>
    <row r="81" spans="2:2">
      <c r="B81" s="33" t="s">
        <v>693</v>
      </c>
    </row>
    <row r="82" spans="2:2">
      <c r="B82" s="33"/>
    </row>
    <row r="83" spans="2:2">
      <c r="B83" s="33" t="s">
        <v>694</v>
      </c>
    </row>
    <row r="84" spans="2:2">
      <c r="B84" s="33"/>
    </row>
    <row r="85" spans="2:2">
      <c r="B85" s="33" t="s">
        <v>695</v>
      </c>
    </row>
    <row r="86" spans="2:2">
      <c r="B86" s="33"/>
    </row>
    <row r="87" spans="2:2">
      <c r="B87" s="33" t="s">
        <v>696</v>
      </c>
    </row>
    <row r="88" spans="2:2">
      <c r="B88" s="33"/>
    </row>
    <row r="89" spans="2:2">
      <c r="B89" s="33" t="s">
        <v>697</v>
      </c>
    </row>
    <row r="90" spans="2:2">
      <c r="B90" s="33"/>
    </row>
    <row r="91" spans="2:2">
      <c r="B91" s="33" t="s">
        <v>698</v>
      </c>
    </row>
    <row r="92" spans="2:2">
      <c r="B92" s="33"/>
    </row>
    <row r="93" spans="2:2">
      <c r="B93" s="33" t="s">
        <v>699</v>
      </c>
    </row>
    <row r="94" spans="2:2">
      <c r="B94" s="33"/>
    </row>
    <row r="95" spans="2:2">
      <c r="B95" s="33" t="s">
        <v>700</v>
      </c>
    </row>
    <row r="96" spans="2:2">
      <c r="B96" s="33"/>
    </row>
    <row r="97" spans="2:2">
      <c r="B97" s="33" t="s">
        <v>701</v>
      </c>
    </row>
    <row r="98" spans="2:2">
      <c r="B98" s="33"/>
    </row>
    <row r="99" spans="2:2">
      <c r="B99" s="33" t="s">
        <v>702</v>
      </c>
    </row>
    <row r="100" spans="2:2">
      <c r="B100" s="33"/>
    </row>
    <row r="101" spans="2:2" ht="24">
      <c r="B101" s="33" t="s">
        <v>703</v>
      </c>
    </row>
    <row r="102" spans="2:2">
      <c r="B102" s="33"/>
    </row>
    <row r="103" spans="2:2">
      <c r="B103" s="33" t="s">
        <v>704</v>
      </c>
    </row>
    <row r="104" spans="2:2">
      <c r="B104" s="33"/>
    </row>
    <row r="105" spans="2:2" ht="24">
      <c r="B105" s="33" t="s">
        <v>705</v>
      </c>
    </row>
    <row r="106" spans="2:2">
      <c r="B106" s="33"/>
    </row>
    <row r="107" spans="2:2">
      <c r="B107" s="33" t="s">
        <v>706</v>
      </c>
    </row>
    <row r="108" spans="2:2">
      <c r="B108" s="33"/>
    </row>
    <row r="109" spans="2:2" ht="72">
      <c r="B109" s="33" t="s">
        <v>815</v>
      </c>
    </row>
    <row r="110" spans="2:2">
      <c r="B110" s="33"/>
    </row>
    <row r="111" spans="2:2" ht="24">
      <c r="B111" s="33" t="s">
        <v>707</v>
      </c>
    </row>
    <row r="112" spans="2:2">
      <c r="B112" s="33"/>
    </row>
    <row r="113" spans="2:2" ht="24">
      <c r="B113" s="33" t="s">
        <v>816</v>
      </c>
    </row>
    <row r="114" spans="2:2">
      <c r="B114" s="33"/>
    </row>
    <row r="115" spans="2:2">
      <c r="B115" s="33" t="s">
        <v>708</v>
      </c>
    </row>
    <row r="116" spans="2:2">
      <c r="B116" s="33"/>
    </row>
    <row r="117" spans="2:2">
      <c r="B117" s="33" t="s">
        <v>129</v>
      </c>
    </row>
    <row r="118" spans="2:2">
      <c r="B118" s="33"/>
    </row>
    <row r="119" spans="2:2">
      <c r="B119" s="33" t="s">
        <v>709</v>
      </c>
    </row>
    <row r="120" spans="2:2">
      <c r="B120" s="33"/>
    </row>
    <row r="121" spans="2:2">
      <c r="B121" s="33" t="s">
        <v>710</v>
      </c>
    </row>
    <row r="122" spans="2:2">
      <c r="B122" s="33"/>
    </row>
    <row r="123" spans="2:2">
      <c r="B123" s="33" t="s">
        <v>711</v>
      </c>
    </row>
    <row r="124" spans="2:2">
      <c r="B124" s="33"/>
    </row>
    <row r="125" spans="2:2">
      <c r="B125" s="33" t="s">
        <v>712</v>
      </c>
    </row>
    <row r="126" spans="2:2">
      <c r="B126" s="33"/>
    </row>
    <row r="127" spans="2:2">
      <c r="B127" s="33" t="s">
        <v>713</v>
      </c>
    </row>
    <row r="128" spans="2:2">
      <c r="B128" s="33"/>
    </row>
    <row r="129" spans="2:2">
      <c r="B129" s="33" t="s">
        <v>714</v>
      </c>
    </row>
    <row r="130" spans="2:2">
      <c r="B130" s="33"/>
    </row>
    <row r="131" spans="2:2">
      <c r="B131" s="33" t="s">
        <v>715</v>
      </c>
    </row>
    <row r="132" spans="2:2">
      <c r="B132" s="33"/>
    </row>
    <row r="133" spans="2:2" ht="24">
      <c r="B133" s="33" t="s">
        <v>716</v>
      </c>
    </row>
    <row r="134" spans="2:2">
      <c r="B134" s="33"/>
    </row>
    <row r="135" spans="2:2">
      <c r="B135" s="33" t="s">
        <v>717</v>
      </c>
    </row>
    <row r="136" spans="2:2">
      <c r="B136" s="33"/>
    </row>
    <row r="137" spans="2:2" ht="24">
      <c r="B137" s="33" t="s">
        <v>718</v>
      </c>
    </row>
    <row r="138" spans="2:2">
      <c r="B138" s="33"/>
    </row>
    <row r="139" spans="2:2">
      <c r="B139" s="33" t="s">
        <v>719</v>
      </c>
    </row>
    <row r="140" spans="2:2">
      <c r="B140" s="33"/>
    </row>
    <row r="141" spans="2:2">
      <c r="B141" s="33" t="s">
        <v>720</v>
      </c>
    </row>
    <row r="142" spans="2:2">
      <c r="B142" s="33"/>
    </row>
    <row r="143" spans="2:2">
      <c r="B143" s="33" t="s">
        <v>721</v>
      </c>
    </row>
    <row r="144" spans="2:2">
      <c r="B144" s="33"/>
    </row>
    <row r="145" spans="2:2" ht="24">
      <c r="B145" s="33" t="s">
        <v>722</v>
      </c>
    </row>
    <row r="146" spans="2:2">
      <c r="B146" s="33"/>
    </row>
    <row r="147" spans="2:2">
      <c r="B147" s="33" t="s">
        <v>723</v>
      </c>
    </row>
    <row r="148" spans="2:2">
      <c r="B148" s="33"/>
    </row>
    <row r="149" spans="2:2">
      <c r="B149" s="33" t="s">
        <v>724</v>
      </c>
    </row>
    <row r="150" spans="2:2">
      <c r="B150" s="33"/>
    </row>
    <row r="151" spans="2:2" ht="24">
      <c r="B151" s="33" t="s">
        <v>725</v>
      </c>
    </row>
    <row r="152" spans="2:2">
      <c r="B152" s="33"/>
    </row>
    <row r="153" spans="2:2">
      <c r="B153" s="33" t="s">
        <v>726</v>
      </c>
    </row>
    <row r="154" spans="2:2">
      <c r="B154" s="33"/>
    </row>
    <row r="155" spans="2:2">
      <c r="B155" s="33" t="s">
        <v>727</v>
      </c>
    </row>
    <row r="156" spans="2:2">
      <c r="B156" s="33"/>
    </row>
    <row r="157" spans="2:2">
      <c r="B157" s="33" t="s">
        <v>728</v>
      </c>
    </row>
    <row r="158" spans="2:2">
      <c r="B158" s="33"/>
    </row>
    <row r="159" spans="2:2" ht="24">
      <c r="B159" s="33" t="s">
        <v>729</v>
      </c>
    </row>
    <row r="160" spans="2:2">
      <c r="B160" s="33"/>
    </row>
    <row r="161" spans="2:2">
      <c r="B161" s="33" t="s">
        <v>730</v>
      </c>
    </row>
    <row r="162" spans="2:2">
      <c r="B162" s="33"/>
    </row>
    <row r="163" spans="2:2">
      <c r="B163" s="33" t="s">
        <v>731</v>
      </c>
    </row>
    <row r="164" spans="2:2">
      <c r="B164" s="33"/>
    </row>
    <row r="165" spans="2:2" ht="24">
      <c r="B165" s="33" t="s">
        <v>732</v>
      </c>
    </row>
    <row r="166" spans="2:2">
      <c r="B166" s="33"/>
    </row>
    <row r="167" spans="2:2">
      <c r="B167" s="33" t="s">
        <v>733</v>
      </c>
    </row>
    <row r="168" spans="2:2">
      <c r="B168" s="33"/>
    </row>
    <row r="169" spans="2:2">
      <c r="B169" s="33" t="s">
        <v>734</v>
      </c>
    </row>
    <row r="170" spans="2:2">
      <c r="B170" s="33"/>
    </row>
    <row r="171" spans="2:2">
      <c r="B171" s="33" t="s">
        <v>735</v>
      </c>
    </row>
    <row r="172" spans="2:2">
      <c r="B172" s="33"/>
    </row>
    <row r="173" spans="2:2">
      <c r="B173" s="33" t="s">
        <v>736</v>
      </c>
    </row>
    <row r="174" spans="2:2">
      <c r="B174" s="33"/>
    </row>
    <row r="175" spans="2:2">
      <c r="B175" s="33" t="s">
        <v>737</v>
      </c>
    </row>
    <row r="176" spans="2:2">
      <c r="B176" s="33"/>
    </row>
    <row r="177" spans="2:2">
      <c r="B177" s="33" t="s">
        <v>738</v>
      </c>
    </row>
    <row r="178" spans="2:2">
      <c r="B178" s="33"/>
    </row>
    <row r="179" spans="2:2">
      <c r="B179" s="33" t="s">
        <v>739</v>
      </c>
    </row>
    <row r="180" spans="2:2">
      <c r="B180" s="33"/>
    </row>
    <row r="181" spans="2:2">
      <c r="B181" s="33" t="s">
        <v>740</v>
      </c>
    </row>
    <row r="182" spans="2:2">
      <c r="B182" s="33"/>
    </row>
    <row r="183" spans="2:2">
      <c r="B183" s="33" t="s">
        <v>741</v>
      </c>
    </row>
    <row r="184" spans="2:2">
      <c r="B184" s="33"/>
    </row>
    <row r="185" spans="2:2">
      <c r="B185" s="33" t="s">
        <v>742</v>
      </c>
    </row>
    <row r="186" spans="2:2">
      <c r="B186" s="33"/>
    </row>
    <row r="187" spans="2:2">
      <c r="B187" s="33" t="s">
        <v>743</v>
      </c>
    </row>
    <row r="188" spans="2:2">
      <c r="B188" s="33"/>
    </row>
    <row r="189" spans="2:2">
      <c r="B189" s="33" t="s">
        <v>744</v>
      </c>
    </row>
    <row r="190" spans="2:2">
      <c r="B190" s="42"/>
    </row>
    <row r="191" spans="2:2" ht="28.5">
      <c r="B191" s="42" t="s">
        <v>745</v>
      </c>
    </row>
    <row r="192" spans="2:2">
      <c r="B192" s="42"/>
    </row>
    <row r="193" spans="2:2">
      <c r="B193" s="42" t="s">
        <v>746</v>
      </c>
    </row>
    <row r="194" spans="2:2">
      <c r="B194" s="42"/>
    </row>
    <row r="195" spans="2:2">
      <c r="B195" s="42" t="s">
        <v>747</v>
      </c>
    </row>
    <row r="196" spans="2:2">
      <c r="B196" s="42"/>
    </row>
    <row r="197" spans="2:2">
      <c r="B197" s="42" t="s">
        <v>748</v>
      </c>
    </row>
    <row r="198" spans="2:2">
      <c r="B198" s="42"/>
    </row>
    <row r="199" spans="2:2">
      <c r="B199" s="42" t="s">
        <v>749</v>
      </c>
    </row>
    <row r="200" spans="2:2">
      <c r="B200" s="42"/>
    </row>
    <row r="201" spans="2:2">
      <c r="B201" s="42" t="s">
        <v>750</v>
      </c>
    </row>
    <row r="202" spans="2:2">
      <c r="B202" s="42"/>
    </row>
    <row r="203" spans="2:2" ht="28.5">
      <c r="B203" s="42" t="s">
        <v>751</v>
      </c>
    </row>
    <row r="204" spans="2:2">
      <c r="B204" s="42"/>
    </row>
    <row r="205" spans="2:2" ht="28.5">
      <c r="B205" s="42" t="s">
        <v>752</v>
      </c>
    </row>
    <row r="206" spans="2:2">
      <c r="B206" s="42"/>
    </row>
    <row r="207" spans="2:2">
      <c r="B207" s="42" t="s">
        <v>753</v>
      </c>
    </row>
    <row r="208" spans="2:2">
      <c r="B208" s="42"/>
    </row>
    <row r="209" spans="2:2" ht="28.5">
      <c r="B209" s="42" t="s">
        <v>754</v>
      </c>
    </row>
    <row r="210" spans="2:2">
      <c r="B210" s="42"/>
    </row>
    <row r="211" spans="2:2">
      <c r="B211" s="42" t="s">
        <v>755</v>
      </c>
    </row>
    <row r="212" spans="2:2">
      <c r="B212" s="42"/>
    </row>
    <row r="213" spans="2:2">
      <c r="B213" s="42" t="s">
        <v>756</v>
      </c>
    </row>
    <row r="214" spans="2:2">
      <c r="B214" s="42"/>
    </row>
    <row r="215" spans="2:2">
      <c r="B215" s="42" t="s">
        <v>757</v>
      </c>
    </row>
    <row r="216" spans="2:2">
      <c r="B216" s="42"/>
    </row>
    <row r="217" spans="2:2">
      <c r="B217" s="42" t="s">
        <v>758</v>
      </c>
    </row>
    <row r="218" spans="2:2">
      <c r="B218" s="42"/>
    </row>
    <row r="219" spans="2:2">
      <c r="B219" s="42" t="s">
        <v>155</v>
      </c>
    </row>
    <row r="220" spans="2:2">
      <c r="B220" s="42"/>
    </row>
    <row r="221" spans="2:2">
      <c r="B221" s="42" t="s">
        <v>759</v>
      </c>
    </row>
    <row r="222" spans="2:2">
      <c r="B222" s="42"/>
    </row>
    <row r="223" spans="2:2">
      <c r="B223" s="42" t="s">
        <v>760</v>
      </c>
    </row>
    <row r="224" spans="2:2">
      <c r="B224" s="42"/>
    </row>
    <row r="225" spans="2:2" ht="28.5">
      <c r="B225" s="42" t="s">
        <v>817</v>
      </c>
    </row>
    <row r="226" spans="2:2">
      <c r="B226" s="42"/>
    </row>
    <row r="227" spans="2:2" ht="28.5">
      <c r="B227" s="42" t="s">
        <v>761</v>
      </c>
    </row>
    <row r="228" spans="2:2">
      <c r="B228" s="42"/>
    </row>
    <row r="229" spans="2:2">
      <c r="B229" s="42" t="s">
        <v>762</v>
      </c>
    </row>
    <row r="230" spans="2:2">
      <c r="B230" s="42"/>
    </row>
    <row r="231" spans="2:2">
      <c r="B231" s="42" t="s">
        <v>759</v>
      </c>
    </row>
    <row r="232" spans="2:2">
      <c r="B232" s="42"/>
    </row>
    <row r="233" spans="2:2" ht="28.5">
      <c r="B233" s="42" t="s">
        <v>763</v>
      </c>
    </row>
    <row r="234" spans="2:2">
      <c r="B234" s="42"/>
    </row>
    <row r="235" spans="2:2">
      <c r="B235" s="42" t="s">
        <v>764</v>
      </c>
    </row>
    <row r="236" spans="2:2">
      <c r="B236" s="42"/>
    </row>
    <row r="237" spans="2:2">
      <c r="B237" s="42" t="s">
        <v>765</v>
      </c>
    </row>
    <row r="238" spans="2:2">
      <c r="B238" s="42"/>
    </row>
    <row r="239" spans="2:2">
      <c r="B239" s="42" t="s">
        <v>766</v>
      </c>
    </row>
    <row r="240" spans="2:2">
      <c r="B240" s="42"/>
    </row>
    <row r="241" spans="2:2">
      <c r="B241" s="42" t="s">
        <v>156</v>
      </c>
    </row>
    <row r="242" spans="2:2">
      <c r="B242" s="42"/>
    </row>
    <row r="243" spans="2:2">
      <c r="B243" s="42" t="s">
        <v>767</v>
      </c>
    </row>
    <row r="244" spans="2:2">
      <c r="B244" s="42"/>
    </row>
    <row r="245" spans="2:2">
      <c r="B245" s="42" t="s">
        <v>158</v>
      </c>
    </row>
    <row r="246" spans="2:2">
      <c r="B246" s="42"/>
    </row>
    <row r="247" spans="2:2" ht="57">
      <c r="B247" s="42" t="s">
        <v>768</v>
      </c>
    </row>
    <row r="248" spans="2:2">
      <c r="B248" s="42"/>
    </row>
    <row r="249" spans="2:2" ht="42.75">
      <c r="B249" s="42" t="s">
        <v>769</v>
      </c>
    </row>
    <row r="250" spans="2:2">
      <c r="B250" s="42"/>
    </row>
    <row r="251" spans="2:2">
      <c r="B251" s="42" t="s">
        <v>770</v>
      </c>
    </row>
    <row r="252" spans="2:2">
      <c r="B252" s="42"/>
    </row>
    <row r="253" spans="2:2">
      <c r="B253" s="42" t="s">
        <v>156</v>
      </c>
    </row>
    <row r="254" spans="2:2">
      <c r="B254" s="42"/>
    </row>
    <row r="255" spans="2:2">
      <c r="B255" s="42" t="s">
        <v>771</v>
      </c>
    </row>
    <row r="256" spans="2:2">
      <c r="B256" s="42"/>
    </row>
    <row r="257" spans="2:2">
      <c r="B257" s="42" t="s">
        <v>158</v>
      </c>
    </row>
    <row r="258" spans="2:2">
      <c r="B258" s="42"/>
    </row>
    <row r="259" spans="2:2" ht="57">
      <c r="B259" s="42" t="s">
        <v>772</v>
      </c>
    </row>
    <row r="260" spans="2:2">
      <c r="B260" s="42"/>
    </row>
    <row r="261" spans="2:2">
      <c r="B261" s="42" t="s">
        <v>773</v>
      </c>
    </row>
    <row r="262" spans="2:2">
      <c r="B262" s="42"/>
    </row>
    <row r="263" spans="2:2">
      <c r="B263" s="42" t="s">
        <v>156</v>
      </c>
    </row>
    <row r="264" spans="2:2">
      <c r="B264" s="42"/>
    </row>
    <row r="265" spans="2:2">
      <c r="B265" s="42" t="s">
        <v>774</v>
      </c>
    </row>
    <row r="266" spans="2:2">
      <c r="B266" s="42"/>
    </row>
    <row r="267" spans="2:2">
      <c r="B267" s="42" t="s">
        <v>158</v>
      </c>
    </row>
    <row r="268" spans="2:2">
      <c r="B268" s="42"/>
    </row>
    <row r="269" spans="2:2" ht="57">
      <c r="B269" s="42" t="s">
        <v>775</v>
      </c>
    </row>
    <row r="270" spans="2:2">
      <c r="B270" s="42"/>
    </row>
    <row r="271" spans="2:2">
      <c r="B271" s="42" t="s">
        <v>776</v>
      </c>
    </row>
    <row r="272" spans="2:2">
      <c r="B272" s="42"/>
    </row>
    <row r="273" spans="2:2">
      <c r="B273" s="42" t="s">
        <v>777</v>
      </c>
    </row>
    <row r="274" spans="2:2">
      <c r="B274" s="42"/>
    </row>
    <row r="275" spans="2:2">
      <c r="B275" s="42" t="s">
        <v>778</v>
      </c>
    </row>
    <row r="276" spans="2:2">
      <c r="B276" s="42"/>
    </row>
    <row r="277" spans="2:2">
      <c r="B277" s="42" t="s">
        <v>779</v>
      </c>
    </row>
    <row r="278" spans="2:2">
      <c r="B278" s="42"/>
    </row>
    <row r="279" spans="2:2">
      <c r="B279" s="42" t="s">
        <v>780</v>
      </c>
    </row>
    <row r="280" spans="2:2">
      <c r="B280" s="42"/>
    </row>
    <row r="281" spans="2:2">
      <c r="B281" s="42" t="s">
        <v>781</v>
      </c>
    </row>
    <row r="282" spans="2:2">
      <c r="B282" s="42"/>
    </row>
    <row r="283" spans="2:2">
      <c r="B283" s="42" t="s">
        <v>782</v>
      </c>
    </row>
    <row r="284" spans="2:2">
      <c r="B284" s="42"/>
    </row>
    <row r="285" spans="2:2">
      <c r="B285" s="42" t="s">
        <v>156</v>
      </c>
    </row>
    <row r="286" spans="2:2">
      <c r="B286" s="42"/>
    </row>
    <row r="287" spans="2:2">
      <c r="B287" s="42" t="s">
        <v>783</v>
      </c>
    </row>
    <row r="288" spans="2:2">
      <c r="B288" s="42"/>
    </row>
    <row r="289" spans="2:2">
      <c r="B289" s="42" t="s">
        <v>158</v>
      </c>
    </row>
    <row r="290" spans="2:2">
      <c r="B290" s="42"/>
    </row>
    <row r="291" spans="2:2" ht="57">
      <c r="B291" s="42" t="s">
        <v>784</v>
      </c>
    </row>
    <row r="292" spans="2:2">
      <c r="B292" s="42"/>
    </row>
    <row r="293" spans="2:2">
      <c r="B293" s="42" t="s">
        <v>785</v>
      </c>
    </row>
    <row r="294" spans="2:2">
      <c r="B294" s="42"/>
    </row>
    <row r="295" spans="2:2">
      <c r="B295" s="42" t="s">
        <v>786</v>
      </c>
    </row>
    <row r="296" spans="2:2">
      <c r="B296" s="42"/>
    </row>
    <row r="297" spans="2:2">
      <c r="B297" s="42" t="s">
        <v>787</v>
      </c>
    </row>
    <row r="298" spans="2:2">
      <c r="B298" s="42"/>
    </row>
    <row r="299" spans="2:2">
      <c r="B299" s="42" t="s">
        <v>788</v>
      </c>
    </row>
    <row r="300" spans="2:2">
      <c r="B300" s="42"/>
    </row>
    <row r="301" spans="2:2">
      <c r="B301" s="42" t="s">
        <v>789</v>
      </c>
    </row>
    <row r="302" spans="2:2">
      <c r="B302" s="42"/>
    </row>
    <row r="303" spans="2:2">
      <c r="B303" s="42" t="s">
        <v>790</v>
      </c>
    </row>
    <row r="304" spans="2:2">
      <c r="B304" s="42"/>
    </row>
    <row r="305" spans="2:2">
      <c r="B305" s="42" t="s">
        <v>791</v>
      </c>
    </row>
    <row r="306" spans="2:2">
      <c r="B306" s="42"/>
    </row>
    <row r="307" spans="2:2">
      <c r="B307" s="42" t="s">
        <v>792</v>
      </c>
    </row>
    <row r="308" spans="2:2">
      <c r="B308" s="42"/>
    </row>
    <row r="309" spans="2:2">
      <c r="B309" s="42" t="s">
        <v>793</v>
      </c>
    </row>
    <row r="310" spans="2:2">
      <c r="B310" s="42"/>
    </row>
    <row r="311" spans="2:2">
      <c r="B311" s="42" t="s">
        <v>156</v>
      </c>
    </row>
    <row r="312" spans="2:2">
      <c r="B312" s="42"/>
    </row>
    <row r="313" spans="2:2">
      <c r="B313" s="42" t="s">
        <v>794</v>
      </c>
    </row>
    <row r="314" spans="2:2">
      <c r="B314" s="42"/>
    </row>
    <row r="315" spans="2:2">
      <c r="B315" s="42" t="s">
        <v>158</v>
      </c>
    </row>
    <row r="316" spans="2:2">
      <c r="B316" s="42"/>
    </row>
    <row r="317" spans="2:2" ht="42.75">
      <c r="B317" s="42" t="s">
        <v>795</v>
      </c>
    </row>
    <row r="318" spans="2:2">
      <c r="B318" s="42"/>
    </row>
    <row r="319" spans="2:2">
      <c r="B319" s="42" t="s">
        <v>796</v>
      </c>
    </row>
    <row r="320" spans="2:2">
      <c r="B320" s="42"/>
    </row>
    <row r="321" spans="2:2">
      <c r="B321" s="42" t="s">
        <v>797</v>
      </c>
    </row>
    <row r="322" spans="2:2">
      <c r="B322" s="42"/>
    </row>
    <row r="323" spans="2:2">
      <c r="B323" s="42" t="s">
        <v>798</v>
      </c>
    </row>
    <row r="324" spans="2:2">
      <c r="B324" s="42"/>
    </row>
    <row r="325" spans="2:2">
      <c r="B325" s="42" t="s">
        <v>799</v>
      </c>
    </row>
    <row r="326" spans="2:2">
      <c r="B326" s="42"/>
    </row>
    <row r="327" spans="2:2">
      <c r="B327" s="42" t="s">
        <v>800</v>
      </c>
    </row>
    <row r="328" spans="2:2">
      <c r="B328" s="42"/>
    </row>
    <row r="329" spans="2:2">
      <c r="B329" s="42" t="s">
        <v>801</v>
      </c>
    </row>
    <row r="330" spans="2:2">
      <c r="B330" s="42"/>
    </row>
    <row r="331" spans="2:2">
      <c r="B331" s="42" t="s">
        <v>802</v>
      </c>
    </row>
    <row r="332" spans="2:2">
      <c r="B332" s="42"/>
    </row>
    <row r="333" spans="2:2">
      <c r="B333" s="42" t="s">
        <v>818</v>
      </c>
    </row>
    <row r="334" spans="2:2">
      <c r="B334" s="42" t="s">
        <v>803</v>
      </c>
    </row>
    <row r="335" spans="2:2">
      <c r="B335" s="42" t="s">
        <v>819</v>
      </c>
    </row>
    <row r="336" spans="2:2">
      <c r="B336" s="42" t="s">
        <v>820</v>
      </c>
    </row>
    <row r="337" spans="2:2">
      <c r="B337" s="42" t="s">
        <v>804</v>
      </c>
    </row>
    <row r="338" spans="2:2">
      <c r="B338" s="42" t="s">
        <v>821</v>
      </c>
    </row>
    <row r="339" spans="2:2">
      <c r="B339" s="42" t="s">
        <v>820</v>
      </c>
    </row>
    <row r="340" spans="2:2">
      <c r="B340" s="42" t="s">
        <v>805</v>
      </c>
    </row>
    <row r="341" spans="2:2">
      <c r="B341" s="42" t="s">
        <v>822</v>
      </c>
    </row>
    <row r="342" spans="2:2">
      <c r="B342" s="42" t="s">
        <v>820</v>
      </c>
    </row>
    <row r="343" spans="2:2">
      <c r="B343" s="42" t="s">
        <v>806</v>
      </c>
    </row>
    <row r="344" spans="2:2">
      <c r="B344" s="42" t="s">
        <v>823</v>
      </c>
    </row>
    <row r="345" spans="2:2">
      <c r="B345" s="42" t="s">
        <v>820</v>
      </c>
    </row>
    <row r="346" spans="2:2">
      <c r="B346" s="42" t="s">
        <v>807</v>
      </c>
    </row>
    <row r="347" spans="2:2">
      <c r="B347" s="42" t="s">
        <v>824</v>
      </c>
    </row>
    <row r="348" spans="2:2">
      <c r="B348" s="42" t="s">
        <v>820</v>
      </c>
    </row>
    <row r="349" spans="2:2">
      <c r="B349" s="42" t="s">
        <v>808</v>
      </c>
    </row>
    <row r="350" spans="2:2">
      <c r="B350" s="42" t="s">
        <v>825</v>
      </c>
    </row>
    <row r="351" spans="2:2">
      <c r="B351" s="42" t="s">
        <v>820</v>
      </c>
    </row>
    <row r="352" spans="2:2">
      <c r="B352" s="42" t="s">
        <v>809</v>
      </c>
    </row>
    <row r="353" spans="2:2">
      <c r="B353" s="42" t="s">
        <v>826</v>
      </c>
    </row>
    <row r="354" spans="2:2">
      <c r="B354" s="42" t="s">
        <v>820</v>
      </c>
    </row>
    <row r="355" spans="2:2">
      <c r="B355" s="42" t="s">
        <v>810</v>
      </c>
    </row>
    <row r="356" spans="2:2">
      <c r="B356" s="42" t="s">
        <v>827</v>
      </c>
    </row>
    <row r="357" spans="2:2">
      <c r="B357" s="42" t="s">
        <v>820</v>
      </c>
    </row>
    <row r="358" spans="2:2">
      <c r="B358" s="42"/>
    </row>
    <row r="359" spans="2:2">
      <c r="B359" s="42" t="s">
        <v>811</v>
      </c>
    </row>
    <row r="360" spans="2:2">
      <c r="B360" s="42"/>
    </row>
    <row r="361" spans="2:2">
      <c r="B361" s="42" t="s">
        <v>818</v>
      </c>
    </row>
    <row r="362" spans="2:2">
      <c r="B362" s="42" t="s">
        <v>812</v>
      </c>
    </row>
    <row r="363" spans="2:2">
      <c r="B363" s="42" t="s">
        <v>819</v>
      </c>
    </row>
    <row r="364" spans="2:2">
      <c r="B364" s="42" t="s">
        <v>820</v>
      </c>
    </row>
    <row r="365" spans="2:2">
      <c r="B365" s="42" t="s">
        <v>813</v>
      </c>
    </row>
    <row r="366" spans="2:2">
      <c r="B366" s="42" t="s">
        <v>828</v>
      </c>
    </row>
    <row r="367" spans="2:2">
      <c r="B367" s="42" t="s">
        <v>820</v>
      </c>
    </row>
    <row r="368" spans="2:2">
      <c r="B368" s="42" t="s">
        <v>814</v>
      </c>
    </row>
    <row r="369" spans="2:2">
      <c r="B369" s="42" t="s">
        <v>829</v>
      </c>
    </row>
    <row r="370" spans="2:2">
      <c r="B370" s="42" t="s">
        <v>820</v>
      </c>
    </row>
    <row r="371" spans="2:2">
      <c r="B371" s="42"/>
    </row>
  </sheetData>
  <phoneticPr fontId="2"/>
  <pageMargins left="0.7" right="0.7" top="0.75" bottom="0.75" header="0.3" footer="0.3"/>
  <pageSetup paperSize="9" orientation="portrait"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148"/>
  <sheetViews>
    <sheetView zoomScaleNormal="100" workbookViewId="0">
      <selection activeCell="C16" sqref="C16"/>
    </sheetView>
  </sheetViews>
  <sheetFormatPr defaultRowHeight="14.25"/>
  <cols>
    <col min="1" max="1" width="2.625" style="52" customWidth="1"/>
    <col min="2" max="2" width="103.25" style="52" customWidth="1"/>
    <col min="3" max="3" width="9" style="52"/>
    <col min="4" max="4" width="9" style="54"/>
    <col min="5" max="16384" width="9" style="52"/>
  </cols>
  <sheetData>
    <row r="1" spans="2:2">
      <c r="B1" s="53" t="s">
        <v>165</v>
      </c>
    </row>
    <row r="2" spans="2:2">
      <c r="B2" s="45" t="s">
        <v>166</v>
      </c>
    </row>
    <row r="3" spans="2:2" ht="27">
      <c r="B3" s="45" t="s">
        <v>190</v>
      </c>
    </row>
    <row r="4" spans="2:2" ht="67.5">
      <c r="B4" s="45" t="s">
        <v>921</v>
      </c>
    </row>
    <row r="5" spans="2:2" ht="54">
      <c r="B5" s="45" t="s">
        <v>191</v>
      </c>
    </row>
    <row r="6" spans="2:2" ht="40.5">
      <c r="B6" s="45" t="s">
        <v>919</v>
      </c>
    </row>
    <row r="7" spans="2:2">
      <c r="B7" s="46" t="s">
        <v>167</v>
      </c>
    </row>
    <row r="8" spans="2:2">
      <c r="B8" s="47" t="s">
        <v>168</v>
      </c>
    </row>
    <row r="9" spans="2:2" ht="27">
      <c r="B9" s="47" t="s">
        <v>922</v>
      </c>
    </row>
    <row r="10" spans="2:2">
      <c r="B10" s="47" t="s">
        <v>169</v>
      </c>
    </row>
    <row r="11" spans="2:2">
      <c r="B11" s="47" t="s">
        <v>170</v>
      </c>
    </row>
    <row r="12" spans="2:2" ht="40.5">
      <c r="B12" s="47" t="s">
        <v>192</v>
      </c>
    </row>
    <row r="13" spans="2:2">
      <c r="B13" s="47" t="s">
        <v>171</v>
      </c>
    </row>
    <row r="14" spans="2:2" hidden="1">
      <c r="B14" s="47" t="s">
        <v>172</v>
      </c>
    </row>
    <row r="15" spans="2:2" hidden="1">
      <c r="B15" s="47" t="s">
        <v>173</v>
      </c>
    </row>
    <row r="16" spans="2:2">
      <c r="B16" s="46" t="s">
        <v>1096</v>
      </c>
    </row>
    <row r="17" spans="2:4">
      <c r="B17" s="46" t="s">
        <v>174</v>
      </c>
    </row>
    <row r="18" spans="2:4" ht="94.5">
      <c r="B18" s="47" t="s">
        <v>923</v>
      </c>
    </row>
    <row r="19" spans="2:4">
      <c r="B19" s="47"/>
    </row>
    <row r="20" spans="2:4" s="55" customFormat="1">
      <c r="B20" s="46" t="s">
        <v>176</v>
      </c>
      <c r="D20" s="56"/>
    </row>
    <row r="21" spans="2:4">
      <c r="B21" s="47" t="s">
        <v>177</v>
      </c>
    </row>
    <row r="22" spans="2:4">
      <c r="B22" s="47" t="s">
        <v>178</v>
      </c>
    </row>
    <row r="23" spans="2:4">
      <c r="B23" s="47" t="s">
        <v>179</v>
      </c>
    </row>
    <row r="24" spans="2:4">
      <c r="B24" s="47" t="s">
        <v>180</v>
      </c>
    </row>
    <row r="25" spans="2:4">
      <c r="B25" s="47" t="s">
        <v>181</v>
      </c>
    </row>
    <row r="26" spans="2:4">
      <c r="B26" s="47" t="s">
        <v>182</v>
      </c>
    </row>
    <row r="27" spans="2:4">
      <c r="B27" s="47" t="s">
        <v>183</v>
      </c>
    </row>
    <row r="28" spans="2:4">
      <c r="B28" s="47" t="s">
        <v>184</v>
      </c>
    </row>
    <row r="29" spans="2:4">
      <c r="B29" s="47" t="s">
        <v>185</v>
      </c>
    </row>
    <row r="30" spans="2:4">
      <c r="B30" s="47" t="s">
        <v>920</v>
      </c>
    </row>
    <row r="31" spans="2:4">
      <c r="B31" s="47"/>
    </row>
    <row r="32" spans="2:4">
      <c r="B32" s="53" t="s">
        <v>905</v>
      </c>
    </row>
    <row r="33" spans="2:2" ht="54">
      <c r="B33" s="47" t="s">
        <v>924</v>
      </c>
    </row>
    <row r="34" spans="2:2" ht="54">
      <c r="B34" s="47" t="s">
        <v>925</v>
      </c>
    </row>
    <row r="35" spans="2:2">
      <c r="B35" s="47" t="s">
        <v>186</v>
      </c>
    </row>
    <row r="36" spans="2:2">
      <c r="B36" s="53" t="s">
        <v>904</v>
      </c>
    </row>
    <row r="37" spans="2:2">
      <c r="B37" s="48">
        <v>39538</v>
      </c>
    </row>
    <row r="38" spans="2:2">
      <c r="B38" s="49" t="s">
        <v>118</v>
      </c>
    </row>
    <row r="39" spans="2:2">
      <c r="B39" s="49" t="s">
        <v>119</v>
      </c>
    </row>
    <row r="40" spans="2:2">
      <c r="B40" s="49" t="s">
        <v>895</v>
      </c>
    </row>
    <row r="41" spans="2:2">
      <c r="B41" s="49" t="s">
        <v>120</v>
      </c>
    </row>
    <row r="42" spans="2:2">
      <c r="B42" s="49" t="s">
        <v>121</v>
      </c>
    </row>
    <row r="43" spans="2:2" ht="27">
      <c r="B43" s="49" t="s">
        <v>943</v>
      </c>
    </row>
    <row r="44" spans="2:2" hidden="1">
      <c r="B44" s="49" t="s">
        <v>122</v>
      </c>
    </row>
    <row r="45" spans="2:2">
      <c r="B45" s="49" t="s">
        <v>123</v>
      </c>
    </row>
    <row r="46" spans="2:2">
      <c r="B46" s="49" t="s">
        <v>124</v>
      </c>
    </row>
    <row r="47" spans="2:2">
      <c r="B47" s="49" t="s">
        <v>125</v>
      </c>
    </row>
    <row r="48" spans="2:2">
      <c r="B48" s="49" t="s">
        <v>126</v>
      </c>
    </row>
    <row r="49" spans="2:2">
      <c r="B49" s="49" t="s">
        <v>127</v>
      </c>
    </row>
    <row r="50" spans="2:2">
      <c r="B50" s="49" t="s">
        <v>128</v>
      </c>
    </row>
    <row r="51" spans="2:2" hidden="1">
      <c r="B51" s="49" t="s">
        <v>122</v>
      </c>
    </row>
    <row r="52" spans="2:2">
      <c r="B52" s="49" t="s">
        <v>129</v>
      </c>
    </row>
    <row r="53" spans="2:2">
      <c r="B53" s="49" t="s">
        <v>130</v>
      </c>
    </row>
    <row r="54" spans="2:2">
      <c r="B54" s="49" t="s">
        <v>131</v>
      </c>
    </row>
    <row r="55" spans="2:2">
      <c r="B55" s="49" t="s">
        <v>132</v>
      </c>
    </row>
    <row r="56" spans="2:2" hidden="1">
      <c r="B56" s="49" t="s">
        <v>122</v>
      </c>
    </row>
    <row r="57" spans="2:2">
      <c r="B57" s="49" t="s">
        <v>133</v>
      </c>
    </row>
    <row r="58" spans="2:2">
      <c r="B58" s="49" t="s">
        <v>134</v>
      </c>
    </row>
    <row r="59" spans="2:2">
      <c r="B59" s="49" t="s">
        <v>135</v>
      </c>
    </row>
    <row r="60" spans="2:2">
      <c r="B60" s="49" t="s">
        <v>122</v>
      </c>
    </row>
    <row r="61" spans="2:2">
      <c r="B61" s="49" t="s">
        <v>136</v>
      </c>
    </row>
    <row r="62" spans="2:2">
      <c r="B62" s="49" t="s">
        <v>137</v>
      </c>
    </row>
    <row r="63" spans="2:2" hidden="1">
      <c r="B63" s="49" t="s">
        <v>122</v>
      </c>
    </row>
    <row r="64" spans="2:2">
      <c r="B64" s="49" t="s">
        <v>138</v>
      </c>
    </row>
    <row r="65" spans="2:2" ht="27">
      <c r="B65" s="49" t="s">
        <v>139</v>
      </c>
    </row>
    <row r="66" spans="2:2">
      <c r="B66" s="49" t="s">
        <v>140</v>
      </c>
    </row>
    <row r="67" spans="2:2">
      <c r="B67" s="49" t="s">
        <v>141</v>
      </c>
    </row>
    <row r="68" spans="2:2">
      <c r="B68" s="49" t="s">
        <v>142</v>
      </c>
    </row>
    <row r="69" spans="2:2" hidden="1">
      <c r="B69" s="49" t="s">
        <v>122</v>
      </c>
    </row>
    <row r="70" spans="2:2">
      <c r="B70" s="49" t="s">
        <v>143</v>
      </c>
    </row>
    <row r="71" spans="2:2" ht="27">
      <c r="B71" s="49" t="s">
        <v>926</v>
      </c>
    </row>
    <row r="72" spans="2:2">
      <c r="B72" s="49" t="s">
        <v>144</v>
      </c>
    </row>
    <row r="73" spans="2:2">
      <c r="B73" s="49" t="s">
        <v>145</v>
      </c>
    </row>
    <row r="74" spans="2:2">
      <c r="B74" s="49" t="s">
        <v>146</v>
      </c>
    </row>
    <row r="75" spans="2:2" hidden="1">
      <c r="B75" s="49" t="s">
        <v>122</v>
      </c>
    </row>
    <row r="76" spans="2:2">
      <c r="B76" s="49" t="s">
        <v>147</v>
      </c>
    </row>
    <row r="77" spans="2:2" ht="27">
      <c r="B77" s="49" t="s">
        <v>927</v>
      </c>
    </row>
    <row r="78" spans="2:2">
      <c r="B78" s="49" t="s">
        <v>148</v>
      </c>
    </row>
    <row r="79" spans="2:2">
      <c r="B79" s="49" t="s">
        <v>149</v>
      </c>
    </row>
    <row r="80" spans="2:2">
      <c r="B80" s="49" t="s">
        <v>150</v>
      </c>
    </row>
    <row r="81" spans="2:2" hidden="1">
      <c r="B81" s="49" t="s">
        <v>122</v>
      </c>
    </row>
    <row r="82" spans="2:2">
      <c r="B82" s="49" t="s">
        <v>151</v>
      </c>
    </row>
    <row r="83" spans="2:2">
      <c r="B83" s="49" t="s">
        <v>944</v>
      </c>
    </row>
    <row r="84" spans="2:2">
      <c r="B84" s="49" t="s">
        <v>152</v>
      </c>
    </row>
    <row r="85" spans="2:2">
      <c r="B85" s="49" t="s">
        <v>153</v>
      </c>
    </row>
    <row r="86" spans="2:2" hidden="1">
      <c r="B86" s="49" t="s">
        <v>154</v>
      </c>
    </row>
    <row r="87" spans="2:2" hidden="1">
      <c r="B87" s="49" t="s">
        <v>155</v>
      </c>
    </row>
    <row r="88" spans="2:2" hidden="1">
      <c r="B88" s="49" t="s">
        <v>156</v>
      </c>
    </row>
    <row r="89" spans="2:2" hidden="1">
      <c r="B89" s="49" t="s">
        <v>157</v>
      </c>
    </row>
    <row r="90" spans="2:2" hidden="1">
      <c r="B90" s="49" t="s">
        <v>158</v>
      </c>
    </row>
    <row r="91" spans="2:2" hidden="1">
      <c r="B91" s="49" t="s">
        <v>164</v>
      </c>
    </row>
    <row r="92" spans="2:2" hidden="1">
      <c r="B92" s="49" t="s">
        <v>159</v>
      </c>
    </row>
    <row r="93" spans="2:2" hidden="1">
      <c r="B93" s="49" t="s">
        <v>156</v>
      </c>
    </row>
    <row r="94" spans="2:2" hidden="1">
      <c r="B94" s="49" t="s">
        <v>160</v>
      </c>
    </row>
    <row r="95" spans="2:2" hidden="1">
      <c r="B95" s="49" t="s">
        <v>158</v>
      </c>
    </row>
    <row r="96" spans="2:2" hidden="1">
      <c r="B96" s="49" t="s">
        <v>161</v>
      </c>
    </row>
    <row r="97" spans="1:2">
      <c r="B97" s="49" t="s">
        <v>162</v>
      </c>
    </row>
    <row r="98" spans="1:2">
      <c r="B98" s="49" t="s">
        <v>156</v>
      </c>
    </row>
    <row r="99" spans="1:2">
      <c r="B99" s="49" t="s">
        <v>163</v>
      </c>
    </row>
    <row r="100" spans="1:2">
      <c r="B100" s="49" t="s">
        <v>158</v>
      </c>
    </row>
    <row r="101" spans="1:2" ht="40.5">
      <c r="B101" s="49" t="s">
        <v>903</v>
      </c>
    </row>
    <row r="102" spans="1:2">
      <c r="B102" s="53" t="s">
        <v>187</v>
      </c>
    </row>
    <row r="103" spans="1:2" ht="135">
      <c r="B103" s="45" t="s">
        <v>947</v>
      </c>
    </row>
    <row r="104" spans="1:2" ht="40.5">
      <c r="B104" s="45" t="s">
        <v>188</v>
      </c>
    </row>
    <row r="105" spans="1:2" ht="27">
      <c r="B105" s="49" t="s">
        <v>189</v>
      </c>
    </row>
    <row r="106" spans="1:2" ht="67.5">
      <c r="B106" s="49" t="s">
        <v>948</v>
      </c>
    </row>
    <row r="107" spans="1:2">
      <c r="B107" s="57" t="s">
        <v>946</v>
      </c>
    </row>
    <row r="108" spans="1:2">
      <c r="B108" s="58" t="s">
        <v>896</v>
      </c>
    </row>
    <row r="109" spans="1:2" ht="67.5">
      <c r="A109" s="50"/>
      <c r="B109" s="51" t="s">
        <v>930</v>
      </c>
    </row>
    <row r="110" spans="1:2">
      <c r="A110" s="50"/>
      <c r="B110" s="58"/>
    </row>
    <row r="111" spans="1:2">
      <c r="A111" s="50"/>
      <c r="B111" s="58" t="s">
        <v>897</v>
      </c>
    </row>
    <row r="112" spans="1:2">
      <c r="A112" s="50"/>
      <c r="B112" s="58" t="s">
        <v>898</v>
      </c>
    </row>
    <row r="113" spans="1:2" ht="40.5">
      <c r="A113" s="50"/>
      <c r="B113" s="51" t="s">
        <v>906</v>
      </c>
    </row>
    <row r="114" spans="1:2" ht="40.5">
      <c r="B114" s="51" t="s">
        <v>929</v>
      </c>
    </row>
    <row r="115" spans="1:2">
      <c r="B115" s="58" t="s">
        <v>899</v>
      </c>
    </row>
    <row r="116" spans="1:2">
      <c r="B116" s="58" t="s">
        <v>900</v>
      </c>
    </row>
    <row r="117" spans="1:2" ht="27">
      <c r="B117" s="51" t="s">
        <v>907</v>
      </c>
    </row>
    <row r="118" spans="1:2" ht="40.5">
      <c r="B118" s="51" t="s">
        <v>908</v>
      </c>
    </row>
    <row r="119" spans="1:2" ht="40.5">
      <c r="B119" s="51" t="s">
        <v>909</v>
      </c>
    </row>
    <row r="120" spans="1:2" ht="40.5">
      <c r="B120" s="51" t="s">
        <v>910</v>
      </c>
    </row>
    <row r="121" spans="1:2" ht="40.5">
      <c r="B121" s="51" t="s">
        <v>928</v>
      </c>
    </row>
    <row r="122" spans="1:2" ht="40.5">
      <c r="B122" s="51" t="s">
        <v>931</v>
      </c>
    </row>
    <row r="123" spans="1:2" ht="40.5">
      <c r="B123" s="51" t="s">
        <v>915</v>
      </c>
    </row>
    <row r="124" spans="1:2">
      <c r="B124" s="51"/>
    </row>
    <row r="125" spans="1:2">
      <c r="B125" s="57" t="s">
        <v>945</v>
      </c>
    </row>
    <row r="126" spans="1:2">
      <c r="B126" s="58" t="s">
        <v>901</v>
      </c>
    </row>
    <row r="127" spans="1:2" ht="40.5">
      <c r="B127" s="51" t="s">
        <v>913</v>
      </c>
    </row>
    <row r="128" spans="1:2" ht="27">
      <c r="B128" s="51" t="s">
        <v>934</v>
      </c>
    </row>
    <row r="129" spans="2:2" ht="40.5">
      <c r="B129" s="51" t="s">
        <v>938</v>
      </c>
    </row>
    <row r="130" spans="2:2" ht="40.5">
      <c r="B130" s="51" t="s">
        <v>933</v>
      </c>
    </row>
    <row r="131" spans="2:2">
      <c r="B131" s="59" t="s">
        <v>902</v>
      </c>
    </row>
    <row r="132" spans="2:2">
      <c r="B132" s="49"/>
    </row>
    <row r="133" spans="2:2">
      <c r="B133" s="58" t="s">
        <v>916</v>
      </c>
    </row>
    <row r="134" spans="2:2" ht="27">
      <c r="B134" s="58" t="s">
        <v>917</v>
      </c>
    </row>
    <row r="135" spans="2:2" ht="27">
      <c r="B135" s="51" t="s">
        <v>914</v>
      </c>
    </row>
    <row r="136" spans="2:2" ht="27">
      <c r="B136" s="51" t="s">
        <v>937</v>
      </c>
    </row>
    <row r="137" spans="2:2" ht="27">
      <c r="B137" s="51" t="s">
        <v>939</v>
      </c>
    </row>
    <row r="138" spans="2:2" ht="27">
      <c r="B138" s="51" t="s">
        <v>940</v>
      </c>
    </row>
    <row r="139" spans="2:2" ht="40.5">
      <c r="B139" s="51" t="s">
        <v>941</v>
      </c>
    </row>
    <row r="140" spans="2:2" ht="40.5">
      <c r="B140" s="51" t="s">
        <v>932</v>
      </c>
    </row>
    <row r="141" spans="2:2" ht="40.5">
      <c r="B141" s="51" t="s">
        <v>911</v>
      </c>
    </row>
    <row r="142" spans="2:2" ht="27">
      <c r="B142" s="51" t="s">
        <v>912</v>
      </c>
    </row>
    <row r="143" spans="2:2">
      <c r="B143" s="58"/>
    </row>
    <row r="144" spans="2:2">
      <c r="B144" s="58" t="s">
        <v>918</v>
      </c>
    </row>
    <row r="145" spans="2:2" ht="27">
      <c r="B145" s="51" t="s">
        <v>936</v>
      </c>
    </row>
    <row r="146" spans="2:2" ht="40.5">
      <c r="B146" s="51" t="s">
        <v>942</v>
      </c>
    </row>
    <row r="147" spans="2:2" ht="27">
      <c r="B147" s="51" t="s">
        <v>935</v>
      </c>
    </row>
    <row r="148" spans="2:2">
      <c r="B148" s="49"/>
    </row>
  </sheetData>
  <phoneticPr fontId="2"/>
  <pageMargins left="0.70866141732283472" right="0.70866141732283472" top="0.74803149606299213" bottom="0.74803149606299213" header="0.31496062992125984" footer="0.31496062992125984"/>
  <pageSetup paperSize="9" orientation="portrait" verticalDpi="1200" r:id="rId1"/>
  <rowBreaks count="1" manualBreakCount="1">
    <brk id="101"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G247"/>
  <sheetViews>
    <sheetView topLeftCell="F1" workbookViewId="0">
      <pane ySplit="3" topLeftCell="A53" activePane="bottomLeft" state="frozen"/>
      <selection activeCell="O70" sqref="O70"/>
      <selection pane="bottomLeft" activeCell="AC70" sqref="AC70"/>
    </sheetView>
  </sheetViews>
  <sheetFormatPr defaultRowHeight="14.25"/>
  <cols>
    <col min="1" max="1" width="5.5" style="67" bestFit="1" customWidth="1"/>
    <col min="2" max="2" width="5.5" style="67" customWidth="1"/>
    <col min="3" max="3" width="3.5" style="67" customWidth="1"/>
    <col min="4" max="4" width="5.5" style="67" customWidth="1"/>
    <col min="5" max="6" width="3.5" style="67" bestFit="1" customWidth="1"/>
    <col min="7" max="7" width="5.5" style="67" customWidth="1"/>
    <col min="8" max="12" width="4.875" style="67" customWidth="1"/>
    <col min="13" max="14" width="13" style="67" customWidth="1"/>
    <col min="15" max="20" width="4.875" style="67" customWidth="1"/>
    <col min="21" max="21" width="3.5" style="67" customWidth="1"/>
    <col min="22" max="22" width="8.5" style="67" customWidth="1"/>
    <col min="23" max="23" width="37.125" style="67" customWidth="1"/>
    <col min="24" max="24" width="3.5" style="67" customWidth="1"/>
    <col min="25" max="25" width="9.5" style="67" customWidth="1"/>
    <col min="26" max="26" width="3.5" style="67" customWidth="1"/>
    <col min="27" max="27" width="8.5" style="67" customWidth="1"/>
    <col min="28" max="28" width="27.25" style="67" bestFit="1" customWidth="1"/>
    <col min="29" max="29" width="58.625" style="67" customWidth="1"/>
    <col min="30" max="30" width="9" style="67"/>
    <col min="31" max="33" width="9" style="75"/>
    <col min="34" max="16384" width="9" style="67"/>
  </cols>
  <sheetData>
    <row r="1" spans="1:33">
      <c r="A1" s="67" t="s">
        <v>646</v>
      </c>
    </row>
    <row r="3" spans="1:33" ht="158.25">
      <c r="A3" s="60" t="s">
        <v>0</v>
      </c>
      <c r="B3" s="60" t="s">
        <v>1</v>
      </c>
      <c r="C3" s="60" t="s">
        <v>2</v>
      </c>
      <c r="D3" s="60"/>
      <c r="E3" s="61" t="s">
        <v>3</v>
      </c>
      <c r="F3" s="60" t="s">
        <v>4</v>
      </c>
      <c r="G3" s="60" t="s">
        <v>983</v>
      </c>
      <c r="H3" s="60" t="s">
        <v>647</v>
      </c>
      <c r="I3" s="60" t="s">
        <v>648</v>
      </c>
      <c r="J3" s="60" t="s">
        <v>649</v>
      </c>
      <c r="K3" s="62" t="s">
        <v>9</v>
      </c>
      <c r="L3" s="392" t="s">
        <v>10</v>
      </c>
      <c r="M3" s="393"/>
      <c r="N3" s="394"/>
      <c r="O3" s="60" t="s">
        <v>650</v>
      </c>
      <c r="P3" s="60" t="s">
        <v>13</v>
      </c>
      <c r="Q3" s="60" t="s">
        <v>14</v>
      </c>
      <c r="R3" s="60" t="s">
        <v>15</v>
      </c>
      <c r="S3" s="60" t="s">
        <v>37</v>
      </c>
      <c r="T3" s="60" t="s">
        <v>651</v>
      </c>
      <c r="U3" s="389" t="s">
        <v>953</v>
      </c>
      <c r="V3" s="390"/>
      <c r="W3" s="390"/>
      <c r="X3" s="390" t="s">
        <v>956</v>
      </c>
      <c r="Y3" s="391"/>
      <c r="Z3" s="390" t="s">
        <v>988</v>
      </c>
      <c r="AA3" s="391"/>
      <c r="AB3" s="68" t="s">
        <v>1010</v>
      </c>
      <c r="AC3" s="71" t="s">
        <v>19</v>
      </c>
    </row>
    <row r="4" spans="1:33" s="77" customFormat="1" ht="12">
      <c r="A4" s="35"/>
      <c r="B4" s="35"/>
      <c r="C4" s="35"/>
      <c r="D4" s="35"/>
      <c r="E4" s="36"/>
      <c r="F4" s="35"/>
      <c r="G4" s="35"/>
      <c r="H4" s="35"/>
      <c r="I4" s="35"/>
      <c r="J4" s="35"/>
      <c r="K4" s="63"/>
      <c r="L4" s="36" t="s">
        <v>992</v>
      </c>
      <c r="M4" s="36" t="s">
        <v>985</v>
      </c>
      <c r="N4" s="36" t="s">
        <v>991</v>
      </c>
      <c r="O4" s="35"/>
      <c r="P4" s="35"/>
      <c r="Q4" s="35"/>
      <c r="R4" s="35"/>
      <c r="S4" s="35"/>
      <c r="T4" s="35"/>
      <c r="U4" s="76"/>
      <c r="V4" s="76" t="s">
        <v>986</v>
      </c>
      <c r="W4" s="76"/>
      <c r="X4" s="76"/>
      <c r="Y4" s="76" t="s">
        <v>986</v>
      </c>
      <c r="Z4" s="76"/>
      <c r="AA4" s="76"/>
      <c r="AB4" s="69"/>
      <c r="AC4" s="72"/>
      <c r="AE4" s="78"/>
      <c r="AF4" s="78"/>
      <c r="AG4" s="78"/>
    </row>
    <row r="5" spans="1:33">
      <c r="A5" s="79">
        <v>1950</v>
      </c>
      <c r="B5" s="79" t="s">
        <v>20</v>
      </c>
      <c r="C5" s="79">
        <f t="shared" ref="C5:C25" si="0">C6-1</f>
        <v>25</v>
      </c>
      <c r="D5" s="35"/>
      <c r="E5" s="36"/>
      <c r="F5" s="35"/>
      <c r="G5" s="35"/>
      <c r="H5" s="37"/>
      <c r="I5" s="37"/>
      <c r="J5" s="37"/>
      <c r="K5" s="38"/>
      <c r="L5" s="37"/>
      <c r="M5" s="37"/>
      <c r="N5" s="37"/>
      <c r="O5" s="37"/>
      <c r="P5" s="37"/>
      <c r="Q5" s="37"/>
      <c r="R5" s="37"/>
      <c r="S5" s="37"/>
      <c r="T5" s="37"/>
      <c r="U5" s="79"/>
      <c r="V5" s="79"/>
      <c r="W5" s="79"/>
      <c r="X5" s="79"/>
      <c r="Y5" s="79"/>
      <c r="Z5" s="79"/>
      <c r="AA5" s="79"/>
      <c r="AB5" s="70"/>
      <c r="AC5" s="74" t="s">
        <v>652</v>
      </c>
    </row>
    <row r="6" spans="1:33">
      <c r="A6" s="79">
        <v>1951</v>
      </c>
      <c r="B6" s="79" t="s">
        <v>20</v>
      </c>
      <c r="C6" s="79">
        <f t="shared" si="0"/>
        <v>26</v>
      </c>
      <c r="D6" s="35"/>
      <c r="E6" s="36"/>
      <c r="F6" s="35"/>
      <c r="G6" s="35"/>
      <c r="H6" s="37"/>
      <c r="I6" s="37"/>
      <c r="J6" s="37"/>
      <c r="K6" s="38"/>
      <c r="L6" s="37"/>
      <c r="M6" s="37"/>
      <c r="N6" s="37"/>
      <c r="O6" s="37"/>
      <c r="P6" s="37"/>
      <c r="Q6" s="37"/>
      <c r="R6" s="37"/>
      <c r="S6" s="37"/>
      <c r="T6" s="37"/>
      <c r="U6" s="79"/>
      <c r="V6" s="79"/>
      <c r="W6" s="79"/>
      <c r="X6" s="79"/>
      <c r="Y6" s="79"/>
      <c r="Z6" s="79"/>
      <c r="AA6" s="79"/>
      <c r="AB6" s="70"/>
      <c r="AC6" s="74"/>
    </row>
    <row r="7" spans="1:33">
      <c r="A7" s="79">
        <v>1952</v>
      </c>
      <c r="B7" s="79" t="s">
        <v>20</v>
      </c>
      <c r="C7" s="79">
        <f t="shared" si="0"/>
        <v>27</v>
      </c>
      <c r="D7" s="35"/>
      <c r="E7" s="36"/>
      <c r="F7" s="35"/>
      <c r="G7" s="35"/>
      <c r="H7" s="37"/>
      <c r="I7" s="37"/>
      <c r="J7" s="37"/>
      <c r="K7" s="38"/>
      <c r="L7" s="37"/>
      <c r="M7" s="37"/>
      <c r="N7" s="37"/>
      <c r="O7" s="37"/>
      <c r="P7" s="37"/>
      <c r="Q7" s="37"/>
      <c r="R7" s="37"/>
      <c r="S7" s="37"/>
      <c r="T7" s="37"/>
      <c r="U7" s="79"/>
      <c r="V7" s="79"/>
      <c r="W7" s="79"/>
      <c r="X7" s="79"/>
      <c r="Y7" s="79"/>
      <c r="Z7" s="79"/>
      <c r="AA7" s="79"/>
      <c r="AB7" s="70"/>
      <c r="AC7" s="74"/>
    </row>
    <row r="8" spans="1:33">
      <c r="A8" s="79">
        <v>1953</v>
      </c>
      <c r="B8" s="79" t="s">
        <v>20</v>
      </c>
      <c r="C8" s="79">
        <f t="shared" si="0"/>
        <v>28</v>
      </c>
      <c r="D8" s="35"/>
      <c r="E8" s="36"/>
      <c r="F8" s="35"/>
      <c r="G8" s="35"/>
      <c r="H8" s="37"/>
      <c r="I8" s="37"/>
      <c r="J8" s="37"/>
      <c r="K8" s="38"/>
      <c r="L8" s="37"/>
      <c r="M8" s="37"/>
      <c r="N8" s="37"/>
      <c r="O8" s="37"/>
      <c r="P8" s="37"/>
      <c r="Q8" s="37"/>
      <c r="R8" s="37"/>
      <c r="S8" s="37"/>
      <c r="T8" s="37"/>
      <c r="U8" s="79"/>
      <c r="V8" s="79"/>
      <c r="W8" s="79"/>
      <c r="X8" s="79"/>
      <c r="Y8" s="79"/>
      <c r="Z8" s="79"/>
      <c r="AA8" s="79"/>
      <c r="AB8" s="70"/>
      <c r="AC8" s="74"/>
    </row>
    <row r="9" spans="1:33">
      <c r="A9" s="79">
        <v>1954</v>
      </c>
      <c r="B9" s="79" t="s">
        <v>20</v>
      </c>
      <c r="C9" s="79">
        <f t="shared" si="0"/>
        <v>29</v>
      </c>
      <c r="D9" s="35"/>
      <c r="E9" s="36"/>
      <c r="F9" s="35"/>
      <c r="G9" s="35"/>
      <c r="H9" s="37"/>
      <c r="I9" s="37"/>
      <c r="J9" s="37"/>
      <c r="K9" s="38"/>
      <c r="L9" s="37"/>
      <c r="M9" s="37"/>
      <c r="N9" s="37"/>
      <c r="O9" s="37"/>
      <c r="P9" s="37"/>
      <c r="Q9" s="37"/>
      <c r="R9" s="37"/>
      <c r="S9" s="37"/>
      <c r="T9" s="37"/>
      <c r="U9" s="79"/>
      <c r="V9" s="79"/>
      <c r="W9" s="79"/>
      <c r="X9" s="79"/>
      <c r="Y9" s="79"/>
      <c r="Z9" s="79"/>
      <c r="AA9" s="79"/>
      <c r="AB9" s="70"/>
      <c r="AC9" s="74"/>
    </row>
    <row r="10" spans="1:33">
      <c r="A10" s="79">
        <v>1955</v>
      </c>
      <c r="B10" s="79" t="s">
        <v>20</v>
      </c>
      <c r="C10" s="79">
        <f t="shared" si="0"/>
        <v>30</v>
      </c>
      <c r="D10" s="35"/>
      <c r="E10" s="36"/>
      <c r="F10" s="35"/>
      <c r="G10" s="35"/>
      <c r="H10" s="37"/>
      <c r="I10" s="37"/>
      <c r="J10" s="37"/>
      <c r="K10" s="38"/>
      <c r="L10" s="37"/>
      <c r="M10" s="37"/>
      <c r="N10" s="37"/>
      <c r="O10" s="37"/>
      <c r="P10" s="37"/>
      <c r="Q10" s="37"/>
      <c r="R10" s="37"/>
      <c r="S10" s="37"/>
      <c r="T10" s="37"/>
      <c r="U10" s="79"/>
      <c r="V10" s="79"/>
      <c r="W10" s="79"/>
      <c r="X10" s="79"/>
      <c r="Y10" s="79"/>
      <c r="Z10" s="79"/>
      <c r="AA10" s="79"/>
      <c r="AB10" s="70"/>
      <c r="AC10" s="74"/>
    </row>
    <row r="11" spans="1:33">
      <c r="A11" s="79">
        <v>1956</v>
      </c>
      <c r="B11" s="79" t="s">
        <v>20</v>
      </c>
      <c r="C11" s="79">
        <f t="shared" si="0"/>
        <v>31</v>
      </c>
      <c r="D11" s="35"/>
      <c r="E11" s="36"/>
      <c r="F11" s="35"/>
      <c r="G11" s="35"/>
      <c r="H11" s="37"/>
      <c r="I11" s="37"/>
      <c r="J11" s="37"/>
      <c r="K11" s="38"/>
      <c r="L11" s="37"/>
      <c r="M11" s="37"/>
      <c r="N11" s="37"/>
      <c r="O11" s="37"/>
      <c r="P11" s="37"/>
      <c r="Q11" s="37"/>
      <c r="R11" s="37"/>
      <c r="S11" s="37"/>
      <c r="T11" s="37"/>
      <c r="U11" s="79"/>
      <c r="V11" s="79"/>
      <c r="W11" s="79"/>
      <c r="X11" s="79"/>
      <c r="Y11" s="79"/>
      <c r="Z11" s="79"/>
      <c r="AA11" s="79"/>
      <c r="AB11" s="70"/>
      <c r="AC11" s="74"/>
    </row>
    <row r="12" spans="1:33" ht="28.5">
      <c r="A12" s="80">
        <v>1957</v>
      </c>
      <c r="B12" s="80" t="s">
        <v>20</v>
      </c>
      <c r="C12" s="80">
        <f t="shared" si="0"/>
        <v>32</v>
      </c>
      <c r="D12" s="80" t="s">
        <v>21</v>
      </c>
      <c r="E12" s="80">
        <v>1</v>
      </c>
      <c r="F12" s="80">
        <v>1</v>
      </c>
      <c r="G12" s="80"/>
      <c r="H12" s="81"/>
      <c r="I12" s="81"/>
      <c r="J12" s="81"/>
      <c r="K12" s="81"/>
      <c r="L12" s="81"/>
      <c r="M12" s="81"/>
      <c r="N12" s="81"/>
      <c r="O12" s="81"/>
      <c r="P12" s="81"/>
      <c r="Q12" s="81"/>
      <c r="R12" s="81"/>
      <c r="S12" s="81"/>
      <c r="T12" s="81"/>
      <c r="U12" s="79"/>
      <c r="V12" s="79"/>
      <c r="W12" s="79"/>
      <c r="X12" s="79"/>
      <c r="Y12" s="79"/>
      <c r="Z12" s="79"/>
      <c r="AA12" s="79"/>
      <c r="AB12" s="82"/>
      <c r="AC12" s="74" t="s">
        <v>653</v>
      </c>
    </row>
    <row r="13" spans="1:33">
      <c r="A13" s="80">
        <f t="shared" ref="A13:A70" si="1">A12+1</f>
        <v>1958</v>
      </c>
      <c r="B13" s="80" t="s">
        <v>20</v>
      </c>
      <c r="C13" s="80">
        <f t="shared" si="0"/>
        <v>33</v>
      </c>
      <c r="D13" s="80" t="s">
        <v>21</v>
      </c>
      <c r="E13" s="80">
        <v>1</v>
      </c>
      <c r="F13" s="80">
        <f>F12+1</f>
        <v>2</v>
      </c>
      <c r="G13" s="80"/>
      <c r="H13" s="81"/>
      <c r="I13" s="81"/>
      <c r="J13" s="81"/>
      <c r="K13" s="81"/>
      <c r="L13" s="81"/>
      <c r="M13" s="81"/>
      <c r="N13" s="81"/>
      <c r="O13" s="81"/>
      <c r="P13" s="81"/>
      <c r="Q13" s="81"/>
      <c r="R13" s="81"/>
      <c r="S13" s="81"/>
      <c r="T13" s="81"/>
      <c r="U13" s="79"/>
      <c r="V13" s="79"/>
      <c r="W13" s="79"/>
      <c r="X13" s="79"/>
      <c r="Y13" s="79"/>
      <c r="Z13" s="79"/>
      <c r="AA13" s="79"/>
      <c r="AB13" s="82"/>
      <c r="AC13" s="74"/>
    </row>
    <row r="14" spans="1:33">
      <c r="A14" s="79">
        <f t="shared" si="1"/>
        <v>1959</v>
      </c>
      <c r="B14" s="79" t="s">
        <v>20</v>
      </c>
      <c r="C14" s="79">
        <f t="shared" si="0"/>
        <v>34</v>
      </c>
      <c r="D14" s="79" t="s">
        <v>21</v>
      </c>
      <c r="E14" s="79">
        <f>E16-1</f>
        <v>2</v>
      </c>
      <c r="F14" s="79">
        <f t="shared" ref="F14:F70" si="2">F13+1</f>
        <v>3</v>
      </c>
      <c r="G14" s="79"/>
      <c r="H14" s="83"/>
      <c r="I14" s="83"/>
      <c r="J14" s="83"/>
      <c r="K14" s="83"/>
      <c r="L14" s="83"/>
      <c r="M14" s="83"/>
      <c r="N14" s="83"/>
      <c r="O14" s="83"/>
      <c r="P14" s="83"/>
      <c r="Q14" s="83"/>
      <c r="R14" s="83"/>
      <c r="S14" s="83"/>
      <c r="T14" s="83"/>
      <c r="U14" s="79"/>
      <c r="V14" s="79"/>
      <c r="W14" s="79"/>
      <c r="X14" s="79"/>
      <c r="Y14" s="79"/>
      <c r="Z14" s="79"/>
      <c r="AA14" s="79"/>
      <c r="AB14" s="82"/>
      <c r="AC14" s="74"/>
    </row>
    <row r="15" spans="1:33">
      <c r="A15" s="79">
        <f t="shared" si="1"/>
        <v>1960</v>
      </c>
      <c r="B15" s="79" t="s">
        <v>20</v>
      </c>
      <c r="C15" s="79">
        <f t="shared" si="0"/>
        <v>35</v>
      </c>
      <c r="D15" s="79" t="s">
        <v>21</v>
      </c>
      <c r="E15" s="79">
        <f>E17-1</f>
        <v>2</v>
      </c>
      <c r="F15" s="79">
        <f t="shared" si="2"/>
        <v>4</v>
      </c>
      <c r="G15" s="79"/>
      <c r="H15" s="83"/>
      <c r="I15" s="83"/>
      <c r="J15" s="83"/>
      <c r="K15" s="83"/>
      <c r="L15" s="83"/>
      <c r="M15" s="83"/>
      <c r="N15" s="83"/>
      <c r="O15" s="83"/>
      <c r="P15" s="83"/>
      <c r="Q15" s="83"/>
      <c r="R15" s="83"/>
      <c r="S15" s="83"/>
      <c r="T15" s="83"/>
      <c r="U15" s="79"/>
      <c r="V15" s="79"/>
      <c r="W15" s="79"/>
      <c r="X15" s="79"/>
      <c r="Y15" s="79"/>
      <c r="Z15" s="79"/>
      <c r="AA15" s="79"/>
      <c r="AB15" s="82"/>
      <c r="AC15" s="74"/>
    </row>
    <row r="16" spans="1:33" ht="28.5">
      <c r="A16" s="79">
        <f t="shared" si="1"/>
        <v>1961</v>
      </c>
      <c r="B16" s="79" t="s">
        <v>20</v>
      </c>
      <c r="C16" s="79">
        <f t="shared" si="0"/>
        <v>36</v>
      </c>
      <c r="D16" s="79" t="s">
        <v>21</v>
      </c>
      <c r="E16" s="79">
        <f>E18-1</f>
        <v>3</v>
      </c>
      <c r="F16" s="79">
        <f t="shared" si="2"/>
        <v>5</v>
      </c>
      <c r="G16" s="79"/>
      <c r="H16" s="83"/>
      <c r="I16" s="83"/>
      <c r="J16" s="83"/>
      <c r="K16" s="83"/>
      <c r="L16" s="83"/>
      <c r="M16" s="83"/>
      <c r="N16" s="83"/>
      <c r="O16" s="83"/>
      <c r="P16" s="83"/>
      <c r="Q16" s="83"/>
      <c r="R16" s="83"/>
      <c r="S16" s="83"/>
      <c r="T16" s="83"/>
      <c r="U16" s="79"/>
      <c r="V16" s="79"/>
      <c r="W16" s="79"/>
      <c r="X16" s="79"/>
      <c r="Y16" s="79"/>
      <c r="Z16" s="79"/>
      <c r="AA16" s="79"/>
      <c r="AB16" s="82"/>
      <c r="AC16" s="74" t="s">
        <v>654</v>
      </c>
    </row>
    <row r="17" spans="1:29">
      <c r="A17" s="79">
        <f t="shared" si="1"/>
        <v>1962</v>
      </c>
      <c r="B17" s="79" t="s">
        <v>20</v>
      </c>
      <c r="C17" s="79">
        <f t="shared" si="0"/>
        <v>37</v>
      </c>
      <c r="D17" s="79" t="s">
        <v>21</v>
      </c>
      <c r="E17" s="79">
        <f>E19-1</f>
        <v>3</v>
      </c>
      <c r="F17" s="79">
        <f t="shared" si="2"/>
        <v>6</v>
      </c>
      <c r="G17" s="79"/>
      <c r="H17" s="83"/>
      <c r="I17" s="83"/>
      <c r="J17" s="83"/>
      <c r="K17" s="83"/>
      <c r="L17" s="83"/>
      <c r="M17" s="83"/>
      <c r="N17" s="83"/>
      <c r="O17" s="83"/>
      <c r="P17" s="83"/>
      <c r="Q17" s="83"/>
      <c r="R17" s="83"/>
      <c r="S17" s="83"/>
      <c r="T17" s="83"/>
      <c r="U17" s="79"/>
      <c r="V17" s="79"/>
      <c r="W17" s="79"/>
      <c r="X17" s="79"/>
      <c r="Y17" s="79"/>
      <c r="Z17" s="79"/>
      <c r="AA17" s="79"/>
      <c r="AB17" s="82"/>
      <c r="AC17" s="74"/>
    </row>
    <row r="18" spans="1:29">
      <c r="A18" s="79">
        <f t="shared" si="1"/>
        <v>1963</v>
      </c>
      <c r="B18" s="79" t="s">
        <v>20</v>
      </c>
      <c r="C18" s="79">
        <f t="shared" si="0"/>
        <v>38</v>
      </c>
      <c r="D18" s="79" t="s">
        <v>21</v>
      </c>
      <c r="E18" s="79">
        <f t="shared" ref="E18:E63" si="3">E20-1</f>
        <v>4</v>
      </c>
      <c r="F18" s="79">
        <f t="shared" si="2"/>
        <v>7</v>
      </c>
      <c r="G18" s="79"/>
      <c r="H18" s="83"/>
      <c r="I18" s="83"/>
      <c r="J18" s="83"/>
      <c r="K18" s="83"/>
      <c r="L18" s="83"/>
      <c r="M18" s="83"/>
      <c r="N18" s="83"/>
      <c r="O18" s="83"/>
      <c r="P18" s="83"/>
      <c r="Q18" s="83"/>
      <c r="R18" s="83"/>
      <c r="S18" s="83"/>
      <c r="T18" s="83"/>
      <c r="U18" s="79"/>
      <c r="V18" s="79"/>
      <c r="W18" s="79"/>
      <c r="X18" s="79"/>
      <c r="Y18" s="79"/>
      <c r="Z18" s="79"/>
      <c r="AA18" s="79"/>
      <c r="AB18" s="82"/>
      <c r="AC18" s="74" t="s">
        <v>655</v>
      </c>
    </row>
    <row r="19" spans="1:29">
      <c r="A19" s="79">
        <f t="shared" si="1"/>
        <v>1964</v>
      </c>
      <c r="B19" s="79" t="s">
        <v>20</v>
      </c>
      <c r="C19" s="79">
        <f t="shared" si="0"/>
        <v>39</v>
      </c>
      <c r="D19" s="79" t="s">
        <v>21</v>
      </c>
      <c r="E19" s="79">
        <f t="shared" si="3"/>
        <v>4</v>
      </c>
      <c r="F19" s="79">
        <f t="shared" si="2"/>
        <v>8</v>
      </c>
      <c r="G19" s="79"/>
      <c r="H19" s="83"/>
      <c r="I19" s="83"/>
      <c r="J19" s="83"/>
      <c r="K19" s="83"/>
      <c r="L19" s="83"/>
      <c r="M19" s="83"/>
      <c r="N19" s="83"/>
      <c r="O19" s="83"/>
      <c r="P19" s="83"/>
      <c r="Q19" s="83"/>
      <c r="R19" s="83"/>
      <c r="S19" s="83"/>
      <c r="T19" s="83"/>
      <c r="U19" s="79"/>
      <c r="V19" s="79"/>
      <c r="W19" s="79"/>
      <c r="X19" s="79"/>
      <c r="Y19" s="79"/>
      <c r="Z19" s="79"/>
      <c r="AA19" s="79"/>
      <c r="AB19" s="82"/>
      <c r="AC19" s="74" t="s">
        <v>22</v>
      </c>
    </row>
    <row r="20" spans="1:29">
      <c r="A20" s="79">
        <f t="shared" si="1"/>
        <v>1965</v>
      </c>
      <c r="B20" s="79" t="s">
        <v>20</v>
      </c>
      <c r="C20" s="79">
        <f t="shared" si="0"/>
        <v>40</v>
      </c>
      <c r="D20" s="79" t="s">
        <v>21</v>
      </c>
      <c r="E20" s="79">
        <f t="shared" si="3"/>
        <v>5</v>
      </c>
      <c r="F20" s="79">
        <f t="shared" si="2"/>
        <v>9</v>
      </c>
      <c r="G20" s="79"/>
      <c r="H20" s="83"/>
      <c r="I20" s="83"/>
      <c r="J20" s="83"/>
      <c r="K20" s="83"/>
      <c r="L20" s="83"/>
      <c r="M20" s="83"/>
      <c r="N20" s="83"/>
      <c r="O20" s="83"/>
      <c r="P20" s="83"/>
      <c r="Q20" s="83"/>
      <c r="R20" s="83"/>
      <c r="S20" s="83"/>
      <c r="T20" s="83"/>
      <c r="U20" s="79"/>
      <c r="V20" s="79"/>
      <c r="W20" s="79"/>
      <c r="X20" s="79"/>
      <c r="Y20" s="79"/>
      <c r="Z20" s="79"/>
      <c r="AA20" s="79"/>
      <c r="AB20" s="82"/>
      <c r="AC20" s="74"/>
    </row>
    <row r="21" spans="1:29">
      <c r="A21" s="79">
        <f t="shared" si="1"/>
        <v>1966</v>
      </c>
      <c r="B21" s="79" t="s">
        <v>20</v>
      </c>
      <c r="C21" s="79">
        <f t="shared" si="0"/>
        <v>41</v>
      </c>
      <c r="D21" s="79" t="s">
        <v>21</v>
      </c>
      <c r="E21" s="79">
        <f t="shared" si="3"/>
        <v>5</v>
      </c>
      <c r="F21" s="79">
        <f t="shared" si="2"/>
        <v>10</v>
      </c>
      <c r="G21" s="79"/>
      <c r="H21" s="83"/>
      <c r="I21" s="83"/>
      <c r="J21" s="83"/>
      <c r="K21" s="83"/>
      <c r="L21" s="83"/>
      <c r="M21" s="83"/>
      <c r="N21" s="83"/>
      <c r="O21" s="83"/>
      <c r="P21" s="83"/>
      <c r="Q21" s="83"/>
      <c r="R21" s="83"/>
      <c r="S21" s="83"/>
      <c r="T21" s="83"/>
      <c r="U21" s="79"/>
      <c r="V21" s="79"/>
      <c r="W21" s="79"/>
      <c r="X21" s="79"/>
      <c r="Y21" s="79"/>
      <c r="Z21" s="79"/>
      <c r="AA21" s="79"/>
      <c r="AB21" s="82"/>
      <c r="AC21" s="74"/>
    </row>
    <row r="22" spans="1:29">
      <c r="A22" s="79">
        <f t="shared" si="1"/>
        <v>1967</v>
      </c>
      <c r="B22" s="79" t="s">
        <v>20</v>
      </c>
      <c r="C22" s="79">
        <f t="shared" si="0"/>
        <v>42</v>
      </c>
      <c r="D22" s="79" t="s">
        <v>21</v>
      </c>
      <c r="E22" s="79">
        <f t="shared" si="3"/>
        <v>6</v>
      </c>
      <c r="F22" s="79">
        <f t="shared" si="2"/>
        <v>11</v>
      </c>
      <c r="G22" s="79"/>
      <c r="H22" s="83"/>
      <c r="I22" s="83"/>
      <c r="J22" s="83"/>
      <c r="K22" s="83"/>
      <c r="L22" s="83"/>
      <c r="M22" s="83"/>
      <c r="N22" s="83"/>
      <c r="O22" s="83"/>
      <c r="P22" s="83"/>
      <c r="Q22" s="83"/>
      <c r="R22" s="83"/>
      <c r="S22" s="83"/>
      <c r="T22" s="83"/>
      <c r="U22" s="79"/>
      <c r="V22" s="79"/>
      <c r="W22" s="79"/>
      <c r="X22" s="79"/>
      <c r="Y22" s="79"/>
      <c r="Z22" s="79"/>
      <c r="AA22" s="79"/>
      <c r="AB22" s="82"/>
      <c r="AC22" s="74"/>
    </row>
    <row r="23" spans="1:29">
      <c r="A23" s="79">
        <f t="shared" si="1"/>
        <v>1968</v>
      </c>
      <c r="B23" s="79" t="s">
        <v>20</v>
      </c>
      <c r="C23" s="79">
        <f t="shared" si="0"/>
        <v>43</v>
      </c>
      <c r="D23" s="79" t="s">
        <v>21</v>
      </c>
      <c r="E23" s="79">
        <f t="shared" si="3"/>
        <v>6</v>
      </c>
      <c r="F23" s="79">
        <f t="shared" si="2"/>
        <v>12</v>
      </c>
      <c r="G23" s="79"/>
      <c r="H23" s="83"/>
      <c r="I23" s="83"/>
      <c r="J23" s="83"/>
      <c r="K23" s="83"/>
      <c r="L23" s="83"/>
      <c r="M23" s="83"/>
      <c r="N23" s="83"/>
      <c r="O23" s="83"/>
      <c r="P23" s="83"/>
      <c r="Q23" s="83"/>
      <c r="R23" s="83"/>
      <c r="S23" s="83"/>
      <c r="T23" s="83"/>
      <c r="U23" s="79"/>
      <c r="V23" s="79"/>
      <c r="W23" s="79"/>
      <c r="X23" s="79"/>
      <c r="Y23" s="79"/>
      <c r="Z23" s="79"/>
      <c r="AA23" s="79"/>
      <c r="AB23" s="82"/>
      <c r="AC23" s="74"/>
    </row>
    <row r="24" spans="1:29">
      <c r="A24" s="79">
        <f t="shared" si="1"/>
        <v>1969</v>
      </c>
      <c r="B24" s="79" t="s">
        <v>20</v>
      </c>
      <c r="C24" s="79">
        <f t="shared" si="0"/>
        <v>44</v>
      </c>
      <c r="D24" s="79" t="s">
        <v>21</v>
      </c>
      <c r="E24" s="79">
        <f t="shared" si="3"/>
        <v>7</v>
      </c>
      <c r="F24" s="79">
        <f t="shared" si="2"/>
        <v>13</v>
      </c>
      <c r="G24" s="79"/>
      <c r="H24" s="83"/>
      <c r="I24" s="83"/>
      <c r="J24" s="83"/>
      <c r="K24" s="83"/>
      <c r="L24" s="83"/>
      <c r="M24" s="83"/>
      <c r="N24" s="83"/>
      <c r="O24" s="83"/>
      <c r="P24" s="83"/>
      <c r="Q24" s="83"/>
      <c r="R24" s="83"/>
      <c r="S24" s="83"/>
      <c r="T24" s="83"/>
      <c r="U24" s="79"/>
      <c r="V24" s="79"/>
      <c r="W24" s="79"/>
      <c r="X24" s="79"/>
      <c r="Y24" s="79"/>
      <c r="Z24" s="79"/>
      <c r="AA24" s="79"/>
      <c r="AB24" s="82"/>
      <c r="AC24" s="74" t="s">
        <v>884</v>
      </c>
    </row>
    <row r="25" spans="1:29">
      <c r="A25" s="79">
        <f t="shared" si="1"/>
        <v>1970</v>
      </c>
      <c r="B25" s="79" t="s">
        <v>20</v>
      </c>
      <c r="C25" s="79">
        <f t="shared" si="0"/>
        <v>45</v>
      </c>
      <c r="D25" s="79" t="s">
        <v>21</v>
      </c>
      <c r="E25" s="79">
        <f t="shared" si="3"/>
        <v>7</v>
      </c>
      <c r="F25" s="79">
        <f t="shared" si="2"/>
        <v>14</v>
      </c>
      <c r="G25" s="79"/>
      <c r="H25" s="83"/>
      <c r="I25" s="83"/>
      <c r="J25" s="83"/>
      <c r="K25" s="83"/>
      <c r="L25" s="83"/>
      <c r="M25" s="83"/>
      <c r="N25" s="83"/>
      <c r="O25" s="83"/>
      <c r="P25" s="83"/>
      <c r="Q25" s="83"/>
      <c r="R25" s="83"/>
      <c r="S25" s="83"/>
      <c r="T25" s="83"/>
      <c r="U25" s="79"/>
      <c r="V25" s="79"/>
      <c r="W25" s="79"/>
      <c r="X25" s="79"/>
      <c r="Y25" s="79"/>
      <c r="Z25" s="79"/>
      <c r="AA25" s="79"/>
      <c r="AB25" s="82"/>
      <c r="AC25" s="74"/>
    </row>
    <row r="26" spans="1:29">
      <c r="A26" s="79">
        <f t="shared" si="1"/>
        <v>1971</v>
      </c>
      <c r="B26" s="79" t="s">
        <v>20</v>
      </c>
      <c r="C26" s="79">
        <f>C27-1</f>
        <v>46</v>
      </c>
      <c r="D26" s="79" t="s">
        <v>21</v>
      </c>
      <c r="E26" s="79">
        <f t="shared" si="3"/>
        <v>8</v>
      </c>
      <c r="F26" s="79">
        <f t="shared" si="2"/>
        <v>15</v>
      </c>
      <c r="G26" s="79"/>
      <c r="H26" s="79"/>
      <c r="I26" s="79"/>
      <c r="J26" s="79"/>
      <c r="K26" s="79"/>
      <c r="L26" s="79"/>
      <c r="M26" s="79"/>
      <c r="N26" s="79"/>
      <c r="O26" s="79"/>
      <c r="P26" s="79"/>
      <c r="Q26" s="79"/>
      <c r="R26" s="79"/>
      <c r="S26" s="79">
        <v>1</v>
      </c>
      <c r="T26" s="79"/>
      <c r="U26" s="79"/>
      <c r="V26" s="79"/>
      <c r="W26" s="79"/>
      <c r="X26" s="79"/>
      <c r="Y26" s="79"/>
      <c r="Z26" s="79"/>
      <c r="AA26" s="79"/>
      <c r="AB26" s="82"/>
      <c r="AC26" s="79"/>
    </row>
    <row r="27" spans="1:29">
      <c r="A27" s="79">
        <f t="shared" si="1"/>
        <v>1972</v>
      </c>
      <c r="B27" s="79" t="s">
        <v>20</v>
      </c>
      <c r="C27" s="79">
        <f>C28-1</f>
        <v>47</v>
      </c>
      <c r="D27" s="79" t="s">
        <v>21</v>
      </c>
      <c r="E27" s="79">
        <f t="shared" si="3"/>
        <v>8</v>
      </c>
      <c r="F27" s="79">
        <f t="shared" si="2"/>
        <v>16</v>
      </c>
      <c r="G27" s="79"/>
      <c r="H27" s="79"/>
      <c r="I27" s="79"/>
      <c r="J27" s="79"/>
      <c r="K27" s="79"/>
      <c r="L27" s="79"/>
      <c r="M27" s="79"/>
      <c r="N27" s="79"/>
      <c r="O27" s="79"/>
      <c r="P27" s="79"/>
      <c r="Q27" s="79"/>
      <c r="R27" s="79"/>
      <c r="S27" s="79">
        <f>S26+1</f>
        <v>2</v>
      </c>
      <c r="T27" s="79"/>
      <c r="U27" s="79"/>
      <c r="V27" s="79"/>
      <c r="W27" s="79"/>
      <c r="X27" s="79"/>
      <c r="Y27" s="79"/>
      <c r="Z27" s="79"/>
      <c r="AA27" s="79"/>
      <c r="AB27" s="82"/>
      <c r="AC27" s="79"/>
    </row>
    <row r="28" spans="1:29">
      <c r="A28" s="79">
        <f t="shared" si="1"/>
        <v>1973</v>
      </c>
      <c r="B28" s="79" t="s">
        <v>20</v>
      </c>
      <c r="C28" s="79">
        <f>C29-1</f>
        <v>48</v>
      </c>
      <c r="D28" s="79" t="s">
        <v>21</v>
      </c>
      <c r="E28" s="79">
        <f t="shared" si="3"/>
        <v>9</v>
      </c>
      <c r="F28" s="79">
        <f t="shared" si="2"/>
        <v>17</v>
      </c>
      <c r="G28" s="79" t="s">
        <v>984</v>
      </c>
      <c r="H28" s="79"/>
      <c r="I28" s="79"/>
      <c r="J28" s="79"/>
      <c r="K28" s="79"/>
      <c r="L28" s="79"/>
      <c r="M28" s="79"/>
      <c r="N28" s="79"/>
      <c r="O28" s="79"/>
      <c r="P28" s="79"/>
      <c r="Q28" s="79"/>
      <c r="R28" s="79"/>
      <c r="S28" s="79">
        <f t="shared" ref="S28:T43" si="4">S27+1</f>
        <v>3</v>
      </c>
      <c r="T28" s="79"/>
      <c r="U28" s="79"/>
      <c r="V28" s="79"/>
      <c r="W28" s="79"/>
      <c r="X28" s="79"/>
      <c r="Y28" s="79"/>
      <c r="Z28" s="79"/>
      <c r="AA28" s="79"/>
      <c r="AB28" s="82"/>
      <c r="AC28" s="79"/>
    </row>
    <row r="29" spans="1:29">
      <c r="A29" s="79">
        <f t="shared" si="1"/>
        <v>1974</v>
      </c>
      <c r="B29" s="79" t="s">
        <v>20</v>
      </c>
      <c r="C29" s="79">
        <f>C30-1</f>
        <v>49</v>
      </c>
      <c r="D29" s="79" t="s">
        <v>21</v>
      </c>
      <c r="E29" s="79">
        <f t="shared" si="3"/>
        <v>9</v>
      </c>
      <c r="F29" s="79">
        <f t="shared" si="2"/>
        <v>18</v>
      </c>
      <c r="G29" s="79" t="s">
        <v>984</v>
      </c>
      <c r="H29" s="79"/>
      <c r="I29" s="79"/>
      <c r="J29" s="79"/>
      <c r="K29" s="79"/>
      <c r="L29" s="79">
        <v>1</v>
      </c>
      <c r="M29" s="44" t="s">
        <v>883</v>
      </c>
      <c r="N29" s="44"/>
      <c r="O29" s="79"/>
      <c r="P29" s="79"/>
      <c r="Q29" s="79"/>
      <c r="R29" s="79"/>
      <c r="S29" s="79">
        <f t="shared" si="4"/>
        <v>4</v>
      </c>
      <c r="T29" s="79"/>
      <c r="U29" s="79"/>
      <c r="V29" s="79"/>
      <c r="W29" s="79"/>
      <c r="X29" s="79"/>
      <c r="Y29" s="79"/>
      <c r="Z29" s="79"/>
      <c r="AA29" s="79"/>
      <c r="AB29" s="82"/>
      <c r="AC29" s="79"/>
    </row>
    <row r="30" spans="1:29">
      <c r="A30" s="79">
        <f t="shared" si="1"/>
        <v>1975</v>
      </c>
      <c r="B30" s="79" t="s">
        <v>20</v>
      </c>
      <c r="C30" s="79">
        <f t="shared" ref="C30:C42" si="5">C31-1</f>
        <v>50</v>
      </c>
      <c r="D30" s="79" t="s">
        <v>21</v>
      </c>
      <c r="E30" s="79">
        <f t="shared" si="3"/>
        <v>10</v>
      </c>
      <c r="F30" s="79">
        <f t="shared" si="2"/>
        <v>19</v>
      </c>
      <c r="G30" s="79" t="s">
        <v>984</v>
      </c>
      <c r="H30" s="79"/>
      <c r="I30" s="79"/>
      <c r="J30" s="79"/>
      <c r="K30" s="79"/>
      <c r="L30" s="79">
        <f t="shared" ref="L30:L45" si="6">L29+1</f>
        <v>2</v>
      </c>
      <c r="M30" s="44" t="s">
        <v>883</v>
      </c>
      <c r="N30" s="44"/>
      <c r="O30" s="79"/>
      <c r="P30" s="79"/>
      <c r="Q30" s="79"/>
      <c r="R30" s="79"/>
      <c r="S30" s="79">
        <f t="shared" si="4"/>
        <v>5</v>
      </c>
      <c r="T30" s="79"/>
      <c r="U30" s="79"/>
      <c r="V30" s="79"/>
      <c r="W30" s="79"/>
      <c r="X30" s="79"/>
      <c r="Y30" s="79"/>
      <c r="Z30" s="79"/>
      <c r="AA30" s="79"/>
      <c r="AB30" s="82"/>
      <c r="AC30" s="79"/>
    </row>
    <row r="31" spans="1:29">
      <c r="A31" s="79">
        <f t="shared" si="1"/>
        <v>1976</v>
      </c>
      <c r="B31" s="79" t="s">
        <v>20</v>
      </c>
      <c r="C31" s="79">
        <f t="shared" si="5"/>
        <v>51</v>
      </c>
      <c r="D31" s="79" t="s">
        <v>21</v>
      </c>
      <c r="E31" s="79">
        <f t="shared" si="3"/>
        <v>10</v>
      </c>
      <c r="F31" s="79">
        <f t="shared" si="2"/>
        <v>20</v>
      </c>
      <c r="G31" s="79" t="s">
        <v>984</v>
      </c>
      <c r="H31" s="79"/>
      <c r="I31" s="79"/>
      <c r="J31" s="79"/>
      <c r="K31" s="79"/>
      <c r="L31" s="79">
        <f t="shared" si="6"/>
        <v>3</v>
      </c>
      <c r="M31" s="44" t="s">
        <v>883</v>
      </c>
      <c r="N31" s="44"/>
      <c r="O31" s="79"/>
      <c r="P31" s="79"/>
      <c r="Q31" s="79"/>
      <c r="R31" s="79"/>
      <c r="S31" s="79">
        <f t="shared" si="4"/>
        <v>6</v>
      </c>
      <c r="T31" s="79"/>
      <c r="U31" s="79"/>
      <c r="V31" s="79"/>
      <c r="W31" s="79"/>
      <c r="X31" s="79"/>
      <c r="Y31" s="79"/>
      <c r="Z31" s="79"/>
      <c r="AA31" s="79"/>
      <c r="AB31" s="82"/>
      <c r="AC31" s="79"/>
    </row>
    <row r="32" spans="1:29">
      <c r="A32" s="79">
        <f t="shared" si="1"/>
        <v>1977</v>
      </c>
      <c r="B32" s="79" t="s">
        <v>20</v>
      </c>
      <c r="C32" s="79">
        <f t="shared" si="5"/>
        <v>52</v>
      </c>
      <c r="D32" s="79" t="s">
        <v>21</v>
      </c>
      <c r="E32" s="79">
        <f t="shared" si="3"/>
        <v>11</v>
      </c>
      <c r="F32" s="79">
        <f t="shared" si="2"/>
        <v>21</v>
      </c>
      <c r="G32" s="79" t="s">
        <v>984</v>
      </c>
      <c r="H32" s="79"/>
      <c r="I32" s="79"/>
      <c r="J32" s="79"/>
      <c r="K32" s="79"/>
      <c r="L32" s="79">
        <f t="shared" si="6"/>
        <v>4</v>
      </c>
      <c r="M32" s="44" t="s">
        <v>883</v>
      </c>
      <c r="N32" s="44"/>
      <c r="O32" s="79"/>
      <c r="P32" s="79"/>
      <c r="Q32" s="79"/>
      <c r="R32" s="79"/>
      <c r="S32" s="79">
        <f t="shared" si="4"/>
        <v>7</v>
      </c>
      <c r="T32" s="79"/>
      <c r="U32" s="79"/>
      <c r="V32" s="79"/>
      <c r="W32" s="79"/>
      <c r="X32" s="79"/>
      <c r="Y32" s="79"/>
      <c r="Z32" s="79"/>
      <c r="AA32" s="79"/>
      <c r="AB32" s="82"/>
      <c r="AC32" s="79"/>
    </row>
    <row r="33" spans="1:29">
      <c r="A33" s="79">
        <f t="shared" si="1"/>
        <v>1978</v>
      </c>
      <c r="B33" s="79" t="s">
        <v>20</v>
      </c>
      <c r="C33" s="79">
        <f t="shared" si="5"/>
        <v>53</v>
      </c>
      <c r="D33" s="79" t="s">
        <v>21</v>
      </c>
      <c r="E33" s="79">
        <f t="shared" si="3"/>
        <v>11</v>
      </c>
      <c r="F33" s="79">
        <f t="shared" si="2"/>
        <v>22</v>
      </c>
      <c r="G33" s="79" t="s">
        <v>984</v>
      </c>
      <c r="H33" s="79"/>
      <c r="I33" s="79"/>
      <c r="J33" s="79"/>
      <c r="K33" s="79"/>
      <c r="L33" s="79">
        <f t="shared" si="6"/>
        <v>5</v>
      </c>
      <c r="M33" s="44" t="s">
        <v>883</v>
      </c>
      <c r="N33" s="44"/>
      <c r="O33" s="79"/>
      <c r="P33" s="79">
        <v>1</v>
      </c>
      <c r="Q33" s="79"/>
      <c r="R33" s="79"/>
      <c r="S33" s="79">
        <f t="shared" si="4"/>
        <v>8</v>
      </c>
      <c r="T33" s="79"/>
      <c r="U33" s="79"/>
      <c r="V33" s="79"/>
      <c r="W33" s="79"/>
      <c r="X33" s="79"/>
      <c r="Y33" s="79"/>
      <c r="Z33" s="79"/>
      <c r="AA33" s="79"/>
      <c r="AB33" s="82"/>
      <c r="AC33" s="79"/>
    </row>
    <row r="34" spans="1:29">
      <c r="A34" s="79">
        <f t="shared" si="1"/>
        <v>1979</v>
      </c>
      <c r="B34" s="79" t="s">
        <v>20</v>
      </c>
      <c r="C34" s="79">
        <f t="shared" si="5"/>
        <v>54</v>
      </c>
      <c r="D34" s="79" t="s">
        <v>21</v>
      </c>
      <c r="E34" s="79">
        <f t="shared" si="3"/>
        <v>12</v>
      </c>
      <c r="F34" s="79">
        <f t="shared" si="2"/>
        <v>23</v>
      </c>
      <c r="G34" s="79" t="s">
        <v>656</v>
      </c>
      <c r="H34" s="79"/>
      <c r="I34" s="79"/>
      <c r="J34" s="79"/>
      <c r="K34" s="79"/>
      <c r="L34" s="79">
        <f t="shared" si="6"/>
        <v>6</v>
      </c>
      <c r="M34" s="44" t="s">
        <v>883</v>
      </c>
      <c r="N34" s="44"/>
      <c r="O34" s="79"/>
      <c r="P34" s="79">
        <f t="shared" ref="P34:P49" si="7">P33+1</f>
        <v>2</v>
      </c>
      <c r="Q34" s="79"/>
      <c r="R34" s="79"/>
      <c r="S34" s="79">
        <f t="shared" si="4"/>
        <v>9</v>
      </c>
      <c r="T34" s="79"/>
      <c r="U34" s="79"/>
      <c r="V34" s="79"/>
      <c r="W34" s="79"/>
      <c r="X34" s="79"/>
      <c r="Y34" s="79"/>
      <c r="Z34" s="79"/>
      <c r="AA34" s="79"/>
      <c r="AB34" s="82"/>
      <c r="AC34" s="79"/>
    </row>
    <row r="35" spans="1:29">
      <c r="A35" s="79">
        <f t="shared" si="1"/>
        <v>1980</v>
      </c>
      <c r="B35" s="79" t="s">
        <v>20</v>
      </c>
      <c r="C35" s="79">
        <f t="shared" si="5"/>
        <v>55</v>
      </c>
      <c r="D35" s="79" t="s">
        <v>21</v>
      </c>
      <c r="E35" s="79">
        <f t="shared" si="3"/>
        <v>12</v>
      </c>
      <c r="F35" s="79">
        <f t="shared" si="2"/>
        <v>24</v>
      </c>
      <c r="G35" s="79" t="s">
        <v>656</v>
      </c>
      <c r="H35" s="79"/>
      <c r="I35" s="79"/>
      <c r="J35" s="79"/>
      <c r="K35" s="79"/>
      <c r="L35" s="79">
        <f t="shared" si="6"/>
        <v>7</v>
      </c>
      <c r="M35" s="44" t="s">
        <v>883</v>
      </c>
      <c r="N35" s="44"/>
      <c r="O35" s="79"/>
      <c r="P35" s="79">
        <f t="shared" si="7"/>
        <v>3</v>
      </c>
      <c r="Q35" s="79"/>
      <c r="R35" s="79"/>
      <c r="S35" s="79">
        <f t="shared" si="4"/>
        <v>10</v>
      </c>
      <c r="T35" s="79"/>
      <c r="U35" s="79"/>
      <c r="V35" s="79"/>
      <c r="W35" s="79"/>
      <c r="X35" s="79"/>
      <c r="Y35" s="79"/>
      <c r="Z35" s="79"/>
      <c r="AA35" s="79"/>
      <c r="AB35" s="82"/>
      <c r="AC35" s="79"/>
    </row>
    <row r="36" spans="1:29">
      <c r="A36" s="79">
        <f t="shared" si="1"/>
        <v>1981</v>
      </c>
      <c r="B36" s="79" t="s">
        <v>20</v>
      </c>
      <c r="C36" s="79">
        <f t="shared" si="5"/>
        <v>56</v>
      </c>
      <c r="D36" s="79" t="s">
        <v>21</v>
      </c>
      <c r="E36" s="79">
        <f t="shared" si="3"/>
        <v>13</v>
      </c>
      <c r="F36" s="79">
        <f t="shared" si="2"/>
        <v>25</v>
      </c>
      <c r="G36" s="79" t="s">
        <v>656</v>
      </c>
      <c r="H36" s="79"/>
      <c r="I36" s="79"/>
      <c r="J36" s="79"/>
      <c r="K36" s="79"/>
      <c r="L36" s="79">
        <f t="shared" si="6"/>
        <v>8</v>
      </c>
      <c r="M36" s="44" t="s">
        <v>883</v>
      </c>
      <c r="N36" s="44"/>
      <c r="O36" s="79"/>
      <c r="P36" s="79">
        <f t="shared" si="7"/>
        <v>4</v>
      </c>
      <c r="Q36" s="79"/>
      <c r="R36" s="79"/>
      <c r="S36" s="79">
        <f t="shared" si="4"/>
        <v>11</v>
      </c>
      <c r="T36" s="79"/>
      <c r="U36" s="79"/>
      <c r="V36" s="79"/>
      <c r="W36" s="79"/>
      <c r="X36" s="79">
        <v>1</v>
      </c>
      <c r="Y36" s="79" t="s">
        <v>975</v>
      </c>
      <c r="Z36" s="79"/>
      <c r="AA36" s="79"/>
      <c r="AB36" s="82"/>
      <c r="AC36" s="79"/>
    </row>
    <row r="37" spans="1:29">
      <c r="A37" s="79">
        <f t="shared" si="1"/>
        <v>1982</v>
      </c>
      <c r="B37" s="79" t="s">
        <v>20</v>
      </c>
      <c r="C37" s="79">
        <f t="shared" si="5"/>
        <v>57</v>
      </c>
      <c r="D37" s="79" t="s">
        <v>21</v>
      </c>
      <c r="E37" s="79">
        <f t="shared" si="3"/>
        <v>13</v>
      </c>
      <c r="F37" s="79">
        <f t="shared" si="2"/>
        <v>26</v>
      </c>
      <c r="G37" s="79" t="s">
        <v>656</v>
      </c>
      <c r="H37" s="79"/>
      <c r="I37" s="79"/>
      <c r="J37" s="79"/>
      <c r="K37" s="79"/>
      <c r="L37" s="79">
        <f t="shared" si="6"/>
        <v>9</v>
      </c>
      <c r="M37" s="44" t="s">
        <v>883</v>
      </c>
      <c r="N37" s="44"/>
      <c r="O37" s="79"/>
      <c r="P37" s="79">
        <f t="shared" si="7"/>
        <v>5</v>
      </c>
      <c r="Q37" s="79"/>
      <c r="R37" s="79"/>
      <c r="S37" s="79">
        <f t="shared" si="4"/>
        <v>12</v>
      </c>
      <c r="T37" s="79"/>
      <c r="U37" s="79"/>
      <c r="V37" s="79"/>
      <c r="W37" s="79"/>
      <c r="X37" s="79">
        <f>X36+1</f>
        <v>2</v>
      </c>
      <c r="Y37" s="79" t="s">
        <v>975</v>
      </c>
      <c r="Z37" s="79"/>
      <c r="AA37" s="79"/>
      <c r="AB37" s="82"/>
      <c r="AC37" s="79"/>
    </row>
    <row r="38" spans="1:29">
      <c r="A38" s="79">
        <f t="shared" si="1"/>
        <v>1983</v>
      </c>
      <c r="B38" s="79" t="s">
        <v>20</v>
      </c>
      <c r="C38" s="79">
        <f t="shared" si="5"/>
        <v>58</v>
      </c>
      <c r="D38" s="79" t="s">
        <v>21</v>
      </c>
      <c r="E38" s="79">
        <f t="shared" si="3"/>
        <v>14</v>
      </c>
      <c r="F38" s="79">
        <f t="shared" si="2"/>
        <v>27</v>
      </c>
      <c r="G38" s="79" t="s">
        <v>656</v>
      </c>
      <c r="H38" s="79"/>
      <c r="I38" s="79"/>
      <c r="J38" s="79"/>
      <c r="K38" s="79"/>
      <c r="L38" s="79">
        <f t="shared" si="6"/>
        <v>10</v>
      </c>
      <c r="M38" s="44" t="s">
        <v>883</v>
      </c>
      <c r="N38" s="44"/>
      <c r="O38" s="79"/>
      <c r="P38" s="79">
        <f t="shared" si="7"/>
        <v>6</v>
      </c>
      <c r="Q38" s="79"/>
      <c r="R38" s="79"/>
      <c r="S38" s="79">
        <f t="shared" si="4"/>
        <v>13</v>
      </c>
      <c r="T38" s="79"/>
      <c r="U38" s="79">
        <v>1</v>
      </c>
      <c r="V38" s="84">
        <v>30395</v>
      </c>
      <c r="W38" s="79" t="s">
        <v>958</v>
      </c>
      <c r="X38" s="79">
        <f t="shared" ref="X38:X68" si="8">X37+1</f>
        <v>3</v>
      </c>
      <c r="Y38" s="79" t="s">
        <v>975</v>
      </c>
      <c r="Z38" s="79"/>
      <c r="AA38" s="79"/>
      <c r="AB38" s="82"/>
      <c r="AC38" s="79"/>
    </row>
    <row r="39" spans="1:29">
      <c r="A39" s="79">
        <f t="shared" si="1"/>
        <v>1984</v>
      </c>
      <c r="B39" s="79" t="s">
        <v>20</v>
      </c>
      <c r="C39" s="79">
        <f t="shared" si="5"/>
        <v>59</v>
      </c>
      <c r="D39" s="79" t="s">
        <v>21</v>
      </c>
      <c r="E39" s="79">
        <f t="shared" si="3"/>
        <v>14</v>
      </c>
      <c r="F39" s="79">
        <f t="shared" si="2"/>
        <v>28</v>
      </c>
      <c r="G39" s="79" t="s">
        <v>656</v>
      </c>
      <c r="H39" s="79"/>
      <c r="I39" s="79"/>
      <c r="J39" s="79"/>
      <c r="K39" s="79"/>
      <c r="L39" s="79">
        <f t="shared" si="6"/>
        <v>11</v>
      </c>
      <c r="M39" s="44" t="s">
        <v>883</v>
      </c>
      <c r="N39" s="44"/>
      <c r="O39" s="79"/>
      <c r="P39" s="79">
        <f t="shared" si="7"/>
        <v>7</v>
      </c>
      <c r="Q39" s="79"/>
      <c r="R39" s="79"/>
      <c r="S39" s="79">
        <f t="shared" si="4"/>
        <v>14</v>
      </c>
      <c r="T39" s="79"/>
      <c r="U39" s="79">
        <f>U38+1</f>
        <v>2</v>
      </c>
      <c r="V39" s="84">
        <v>30738</v>
      </c>
      <c r="W39" s="79" t="s">
        <v>959</v>
      </c>
      <c r="X39" s="79">
        <f t="shared" si="8"/>
        <v>4</v>
      </c>
      <c r="Y39" s="79" t="s">
        <v>975</v>
      </c>
      <c r="Z39" s="79"/>
      <c r="AA39" s="79"/>
      <c r="AB39" s="82"/>
      <c r="AC39" s="79"/>
    </row>
    <row r="40" spans="1:29" ht="22.5">
      <c r="A40" s="79">
        <f t="shared" si="1"/>
        <v>1985</v>
      </c>
      <c r="B40" s="79" t="s">
        <v>20</v>
      </c>
      <c r="C40" s="79">
        <f t="shared" si="5"/>
        <v>60</v>
      </c>
      <c r="D40" s="79" t="s">
        <v>21</v>
      </c>
      <c r="E40" s="79">
        <f t="shared" si="3"/>
        <v>15</v>
      </c>
      <c r="F40" s="79">
        <f t="shared" si="2"/>
        <v>29</v>
      </c>
      <c r="G40" s="79" t="s">
        <v>656</v>
      </c>
      <c r="H40" s="79"/>
      <c r="I40" s="79"/>
      <c r="J40" s="79"/>
      <c r="K40" s="79"/>
      <c r="L40" s="79">
        <f t="shared" si="6"/>
        <v>12</v>
      </c>
      <c r="M40" s="4" t="s">
        <v>23</v>
      </c>
      <c r="N40" s="64" t="s">
        <v>998</v>
      </c>
      <c r="O40" s="79"/>
      <c r="P40" s="79">
        <f t="shared" si="7"/>
        <v>8</v>
      </c>
      <c r="Q40" s="79"/>
      <c r="R40" s="79">
        <v>1</v>
      </c>
      <c r="S40" s="79">
        <f t="shared" si="4"/>
        <v>15</v>
      </c>
      <c r="T40" s="79"/>
      <c r="U40" s="79">
        <f t="shared" ref="U40:U64" si="9">U39+1</f>
        <v>3</v>
      </c>
      <c r="V40" s="84">
        <v>31102</v>
      </c>
      <c r="W40" s="79" t="s">
        <v>960</v>
      </c>
      <c r="X40" s="79">
        <f t="shared" si="8"/>
        <v>5</v>
      </c>
      <c r="Y40" s="79" t="s">
        <v>975</v>
      </c>
      <c r="Z40" s="79"/>
      <c r="AA40" s="79"/>
      <c r="AB40" s="82"/>
      <c r="AC40" s="79"/>
    </row>
    <row r="41" spans="1:29">
      <c r="A41" s="79">
        <f t="shared" si="1"/>
        <v>1986</v>
      </c>
      <c r="B41" s="79" t="s">
        <v>20</v>
      </c>
      <c r="C41" s="79">
        <f t="shared" si="5"/>
        <v>61</v>
      </c>
      <c r="D41" s="79" t="s">
        <v>21</v>
      </c>
      <c r="E41" s="79">
        <f t="shared" si="3"/>
        <v>15</v>
      </c>
      <c r="F41" s="79">
        <f t="shared" si="2"/>
        <v>30</v>
      </c>
      <c r="G41" s="79" t="s">
        <v>656</v>
      </c>
      <c r="H41" s="79"/>
      <c r="I41" s="79"/>
      <c r="J41" s="79"/>
      <c r="K41" s="79"/>
      <c r="L41" s="79">
        <f t="shared" si="6"/>
        <v>13</v>
      </c>
      <c r="M41" s="4" t="s">
        <v>24</v>
      </c>
      <c r="N41" s="4"/>
      <c r="O41" s="79"/>
      <c r="P41" s="79">
        <f t="shared" si="7"/>
        <v>9</v>
      </c>
      <c r="Q41" s="79"/>
      <c r="R41" s="79">
        <f t="shared" ref="R41:T56" si="10">R40+1</f>
        <v>2</v>
      </c>
      <c r="S41" s="79">
        <f t="shared" si="4"/>
        <v>16</v>
      </c>
      <c r="T41" s="79"/>
      <c r="U41" s="79">
        <f t="shared" si="9"/>
        <v>4</v>
      </c>
      <c r="V41" s="84">
        <v>31466</v>
      </c>
      <c r="W41" s="79" t="s">
        <v>957</v>
      </c>
      <c r="X41" s="79">
        <f t="shared" si="8"/>
        <v>6</v>
      </c>
      <c r="Y41" s="79" t="s">
        <v>975</v>
      </c>
      <c r="Z41" s="79"/>
      <c r="AA41" s="79"/>
      <c r="AB41" s="82"/>
      <c r="AC41" s="79"/>
    </row>
    <row r="42" spans="1:29">
      <c r="A42" s="79">
        <f t="shared" si="1"/>
        <v>1987</v>
      </c>
      <c r="B42" s="79" t="s">
        <v>20</v>
      </c>
      <c r="C42" s="79">
        <f t="shared" si="5"/>
        <v>62</v>
      </c>
      <c r="D42" s="79" t="s">
        <v>21</v>
      </c>
      <c r="E42" s="79">
        <f t="shared" si="3"/>
        <v>16</v>
      </c>
      <c r="F42" s="79">
        <f t="shared" si="2"/>
        <v>31</v>
      </c>
      <c r="G42" s="79" t="s">
        <v>656</v>
      </c>
      <c r="H42" s="79"/>
      <c r="I42" s="79"/>
      <c r="J42" s="79"/>
      <c r="K42" s="79"/>
      <c r="L42" s="79">
        <f t="shared" si="6"/>
        <v>14</v>
      </c>
      <c r="M42" s="4" t="s">
        <v>23</v>
      </c>
      <c r="N42" s="4"/>
      <c r="O42" s="79"/>
      <c r="P42" s="79">
        <f t="shared" si="7"/>
        <v>10</v>
      </c>
      <c r="Q42" s="79"/>
      <c r="R42" s="79">
        <f t="shared" si="10"/>
        <v>3</v>
      </c>
      <c r="S42" s="79">
        <f t="shared" si="4"/>
        <v>17</v>
      </c>
      <c r="T42" s="79">
        <v>1</v>
      </c>
      <c r="U42" s="79">
        <f t="shared" si="9"/>
        <v>5</v>
      </c>
      <c r="V42" s="84">
        <v>31830</v>
      </c>
      <c r="W42" s="79" t="s">
        <v>961</v>
      </c>
      <c r="X42" s="79">
        <f t="shared" si="8"/>
        <v>7</v>
      </c>
      <c r="Y42" s="79" t="s">
        <v>975</v>
      </c>
      <c r="Z42" s="79"/>
      <c r="AA42" s="79"/>
      <c r="AB42" s="82"/>
      <c r="AC42" s="79"/>
    </row>
    <row r="43" spans="1:29">
      <c r="A43" s="79">
        <f t="shared" si="1"/>
        <v>1988</v>
      </c>
      <c r="B43" s="79" t="s">
        <v>20</v>
      </c>
      <c r="C43" s="79">
        <v>63</v>
      </c>
      <c r="D43" s="79" t="s">
        <v>21</v>
      </c>
      <c r="E43" s="79">
        <f t="shared" si="3"/>
        <v>16</v>
      </c>
      <c r="F43" s="79">
        <f t="shared" si="2"/>
        <v>32</v>
      </c>
      <c r="G43" s="79" t="s">
        <v>656</v>
      </c>
      <c r="H43" s="79"/>
      <c r="I43" s="79"/>
      <c r="J43" s="79"/>
      <c r="K43" s="79"/>
      <c r="L43" s="79">
        <f t="shared" si="6"/>
        <v>15</v>
      </c>
      <c r="M43" s="4" t="s">
        <v>23</v>
      </c>
      <c r="N43" s="4"/>
      <c r="O43" s="79"/>
      <c r="P43" s="79">
        <f t="shared" si="7"/>
        <v>11</v>
      </c>
      <c r="Q43" s="79"/>
      <c r="R43" s="79">
        <f t="shared" si="10"/>
        <v>4</v>
      </c>
      <c r="S43" s="79">
        <f t="shared" si="4"/>
        <v>18</v>
      </c>
      <c r="T43" s="79">
        <f t="shared" si="4"/>
        <v>2</v>
      </c>
      <c r="U43" s="79">
        <f t="shared" si="9"/>
        <v>6</v>
      </c>
      <c r="V43" s="84">
        <v>32201</v>
      </c>
      <c r="W43" s="79" t="s">
        <v>960</v>
      </c>
      <c r="X43" s="79">
        <f t="shared" si="8"/>
        <v>8</v>
      </c>
      <c r="Y43" s="79" t="s">
        <v>975</v>
      </c>
      <c r="Z43" s="79"/>
      <c r="AA43" s="79"/>
      <c r="AB43" s="82"/>
      <c r="AC43" s="79"/>
    </row>
    <row r="44" spans="1:29">
      <c r="A44" s="79">
        <f t="shared" si="1"/>
        <v>1989</v>
      </c>
      <c r="B44" s="79" t="s">
        <v>25</v>
      </c>
      <c r="C44" s="79">
        <v>1</v>
      </c>
      <c r="D44" s="79" t="s">
        <v>21</v>
      </c>
      <c r="E44" s="79">
        <f t="shared" si="3"/>
        <v>17</v>
      </c>
      <c r="F44" s="79">
        <f t="shared" si="2"/>
        <v>33</v>
      </c>
      <c r="G44" s="79" t="s">
        <v>657</v>
      </c>
      <c r="H44" s="79"/>
      <c r="I44" s="79"/>
      <c r="J44" s="79"/>
      <c r="K44" s="79"/>
      <c r="L44" s="79">
        <f t="shared" si="6"/>
        <v>16</v>
      </c>
      <c r="M44" s="4" t="s">
        <v>23</v>
      </c>
      <c r="N44" s="4"/>
      <c r="O44" s="79"/>
      <c r="P44" s="79">
        <f t="shared" si="7"/>
        <v>12</v>
      </c>
      <c r="Q44" s="79"/>
      <c r="R44" s="79">
        <f t="shared" si="10"/>
        <v>5</v>
      </c>
      <c r="S44" s="79">
        <f t="shared" si="10"/>
        <v>19</v>
      </c>
      <c r="T44" s="79">
        <f t="shared" si="10"/>
        <v>3</v>
      </c>
      <c r="U44" s="79">
        <f t="shared" si="9"/>
        <v>7</v>
      </c>
      <c r="V44" s="84">
        <v>32565</v>
      </c>
      <c r="W44" s="79" t="s">
        <v>962</v>
      </c>
      <c r="X44" s="79">
        <f t="shared" si="8"/>
        <v>9</v>
      </c>
      <c r="Y44" s="79" t="s">
        <v>975</v>
      </c>
      <c r="Z44" s="79"/>
      <c r="AA44" s="79"/>
      <c r="AB44" s="82"/>
      <c r="AC44" s="79"/>
    </row>
    <row r="45" spans="1:29">
      <c r="A45" s="79">
        <f t="shared" si="1"/>
        <v>1990</v>
      </c>
      <c r="B45" s="79" t="s">
        <v>25</v>
      </c>
      <c r="C45" s="79">
        <f t="shared" ref="C45:C55" si="11">C46-1</f>
        <v>2</v>
      </c>
      <c r="D45" s="79" t="s">
        <v>21</v>
      </c>
      <c r="E45" s="79">
        <f t="shared" si="3"/>
        <v>17</v>
      </c>
      <c r="F45" s="79">
        <f t="shared" si="2"/>
        <v>34</v>
      </c>
      <c r="G45" s="79" t="s">
        <v>657</v>
      </c>
      <c r="H45" s="79"/>
      <c r="I45" s="79"/>
      <c r="J45" s="79"/>
      <c r="K45" s="79"/>
      <c r="L45" s="79">
        <f t="shared" si="6"/>
        <v>17</v>
      </c>
      <c r="M45" s="4" t="s">
        <v>26</v>
      </c>
      <c r="N45" s="4"/>
      <c r="O45" s="79"/>
      <c r="P45" s="79">
        <f t="shared" si="7"/>
        <v>13</v>
      </c>
      <c r="Q45" s="79"/>
      <c r="R45" s="79">
        <f t="shared" si="10"/>
        <v>6</v>
      </c>
      <c r="S45" s="79">
        <f t="shared" si="10"/>
        <v>20</v>
      </c>
      <c r="T45" s="79">
        <f t="shared" si="10"/>
        <v>4</v>
      </c>
      <c r="U45" s="79">
        <f t="shared" si="9"/>
        <v>8</v>
      </c>
      <c r="V45" s="84">
        <v>32929</v>
      </c>
      <c r="W45" s="79" t="s">
        <v>963</v>
      </c>
      <c r="X45" s="79">
        <f t="shared" si="8"/>
        <v>10</v>
      </c>
      <c r="Y45" s="79" t="s">
        <v>975</v>
      </c>
      <c r="Z45" s="79"/>
      <c r="AA45" s="79"/>
      <c r="AB45" s="82"/>
      <c r="AC45" s="79"/>
    </row>
    <row r="46" spans="1:29">
      <c r="A46" s="79">
        <f t="shared" si="1"/>
        <v>1991</v>
      </c>
      <c r="B46" s="79" t="s">
        <v>25</v>
      </c>
      <c r="C46" s="79">
        <f t="shared" si="11"/>
        <v>3</v>
      </c>
      <c r="D46" s="79" t="s">
        <v>21</v>
      </c>
      <c r="E46" s="79">
        <f t="shared" si="3"/>
        <v>18</v>
      </c>
      <c r="F46" s="79">
        <f t="shared" si="2"/>
        <v>35</v>
      </c>
      <c r="G46" s="79" t="s">
        <v>657</v>
      </c>
      <c r="H46" s="79"/>
      <c r="I46" s="79"/>
      <c r="J46" s="79"/>
      <c r="K46" s="79"/>
      <c r="L46" s="79">
        <f t="shared" ref="L46:L71" si="12">L45+1</f>
        <v>18</v>
      </c>
      <c r="M46" s="4" t="s">
        <v>27</v>
      </c>
      <c r="N46" s="4"/>
      <c r="O46" s="79"/>
      <c r="P46" s="79">
        <f t="shared" si="7"/>
        <v>14</v>
      </c>
      <c r="Q46" s="79"/>
      <c r="R46" s="79">
        <f t="shared" si="10"/>
        <v>7</v>
      </c>
      <c r="S46" s="79">
        <f t="shared" si="10"/>
        <v>21</v>
      </c>
      <c r="T46" s="79">
        <f t="shared" si="10"/>
        <v>5</v>
      </c>
      <c r="U46" s="79">
        <f t="shared" si="9"/>
        <v>9</v>
      </c>
      <c r="V46" s="84">
        <v>33293</v>
      </c>
      <c r="W46" s="79" t="s">
        <v>962</v>
      </c>
      <c r="X46" s="79">
        <f t="shared" si="8"/>
        <v>11</v>
      </c>
      <c r="Y46" s="79" t="s">
        <v>975</v>
      </c>
      <c r="Z46" s="79"/>
      <c r="AA46" s="79"/>
      <c r="AB46" s="82"/>
      <c r="AC46" s="79"/>
    </row>
    <row r="47" spans="1:29" ht="57">
      <c r="A47" s="79">
        <f t="shared" si="1"/>
        <v>1992</v>
      </c>
      <c r="B47" s="79" t="s">
        <v>25</v>
      </c>
      <c r="C47" s="79">
        <f t="shared" si="11"/>
        <v>4</v>
      </c>
      <c r="D47" s="79" t="s">
        <v>21</v>
      </c>
      <c r="E47" s="79">
        <f t="shared" si="3"/>
        <v>18</v>
      </c>
      <c r="F47" s="79">
        <f t="shared" si="2"/>
        <v>36</v>
      </c>
      <c r="G47" s="79" t="s">
        <v>657</v>
      </c>
      <c r="H47" s="79"/>
      <c r="I47" s="79"/>
      <c r="J47" s="79"/>
      <c r="K47" s="79">
        <v>1</v>
      </c>
      <c r="L47" s="79">
        <f t="shared" si="12"/>
        <v>19</v>
      </c>
      <c r="M47" s="4" t="s">
        <v>28</v>
      </c>
      <c r="N47" s="4"/>
      <c r="O47" s="79"/>
      <c r="P47" s="79">
        <f t="shared" si="7"/>
        <v>15</v>
      </c>
      <c r="Q47" s="79"/>
      <c r="R47" s="79">
        <f t="shared" si="10"/>
        <v>8</v>
      </c>
      <c r="S47" s="79">
        <f t="shared" si="10"/>
        <v>22</v>
      </c>
      <c r="T47" s="79">
        <f t="shared" si="10"/>
        <v>6</v>
      </c>
      <c r="U47" s="79">
        <f t="shared" si="9"/>
        <v>10</v>
      </c>
      <c r="V47" s="84">
        <v>33657</v>
      </c>
      <c r="W47" s="74" t="s">
        <v>974</v>
      </c>
      <c r="X47" s="79">
        <f t="shared" si="8"/>
        <v>12</v>
      </c>
      <c r="Y47" s="79" t="s">
        <v>975</v>
      </c>
      <c r="Z47" s="79"/>
      <c r="AA47" s="79"/>
      <c r="AB47" s="82"/>
      <c r="AC47" s="79"/>
    </row>
    <row r="48" spans="1:29">
      <c r="A48" s="79">
        <f t="shared" si="1"/>
        <v>1993</v>
      </c>
      <c r="B48" s="79" t="s">
        <v>25</v>
      </c>
      <c r="C48" s="79">
        <f t="shared" si="11"/>
        <v>5</v>
      </c>
      <c r="D48" s="79" t="s">
        <v>21</v>
      </c>
      <c r="E48" s="79">
        <f t="shared" si="3"/>
        <v>19</v>
      </c>
      <c r="F48" s="79">
        <f t="shared" si="2"/>
        <v>37</v>
      </c>
      <c r="G48" s="79" t="s">
        <v>657</v>
      </c>
      <c r="H48" s="79"/>
      <c r="I48" s="79"/>
      <c r="J48" s="79"/>
      <c r="K48" s="79">
        <f t="shared" ref="K48:K71" si="13">K47+1</f>
        <v>2</v>
      </c>
      <c r="L48" s="79">
        <f t="shared" si="12"/>
        <v>20</v>
      </c>
      <c r="M48" s="4" t="s">
        <v>27</v>
      </c>
      <c r="N48" s="4"/>
      <c r="O48" s="79"/>
      <c r="P48" s="79">
        <f t="shared" si="7"/>
        <v>16</v>
      </c>
      <c r="Q48" s="79"/>
      <c r="R48" s="79">
        <f t="shared" si="10"/>
        <v>9</v>
      </c>
      <c r="S48" s="79">
        <f t="shared" si="10"/>
        <v>23</v>
      </c>
      <c r="T48" s="79">
        <f t="shared" si="10"/>
        <v>7</v>
      </c>
      <c r="U48" s="79">
        <f t="shared" si="9"/>
        <v>11</v>
      </c>
      <c r="V48" s="84">
        <v>34028</v>
      </c>
      <c r="W48" s="74" t="s">
        <v>964</v>
      </c>
      <c r="X48" s="79">
        <f t="shared" si="8"/>
        <v>13</v>
      </c>
      <c r="Y48" s="79" t="s">
        <v>975</v>
      </c>
      <c r="Z48" s="79"/>
      <c r="AA48" s="79"/>
      <c r="AB48" s="82"/>
      <c r="AC48" s="79"/>
    </row>
    <row r="49" spans="1:29">
      <c r="A49" s="79">
        <f t="shared" si="1"/>
        <v>1994</v>
      </c>
      <c r="B49" s="79" t="s">
        <v>25</v>
      </c>
      <c r="C49" s="79">
        <f t="shared" si="11"/>
        <v>6</v>
      </c>
      <c r="D49" s="79" t="s">
        <v>21</v>
      </c>
      <c r="E49" s="79">
        <f t="shared" si="3"/>
        <v>19</v>
      </c>
      <c r="F49" s="79">
        <f t="shared" si="2"/>
        <v>38</v>
      </c>
      <c r="G49" s="79" t="s">
        <v>657</v>
      </c>
      <c r="H49" s="79"/>
      <c r="I49" s="79"/>
      <c r="J49" s="79"/>
      <c r="K49" s="79">
        <f t="shared" si="13"/>
        <v>3</v>
      </c>
      <c r="L49" s="79">
        <f t="shared" si="12"/>
        <v>21</v>
      </c>
      <c r="M49" s="4" t="s">
        <v>27</v>
      </c>
      <c r="N49" s="4"/>
      <c r="O49" s="79"/>
      <c r="P49" s="79">
        <f t="shared" si="7"/>
        <v>17</v>
      </c>
      <c r="Q49" s="79"/>
      <c r="R49" s="79">
        <f t="shared" si="10"/>
        <v>10</v>
      </c>
      <c r="S49" s="79">
        <f t="shared" si="10"/>
        <v>24</v>
      </c>
      <c r="T49" s="79">
        <f t="shared" si="10"/>
        <v>8</v>
      </c>
      <c r="U49" s="79">
        <f t="shared" si="9"/>
        <v>12</v>
      </c>
      <c r="V49" s="84">
        <v>34392</v>
      </c>
      <c r="W49" s="74" t="s">
        <v>965</v>
      </c>
      <c r="X49" s="79">
        <f t="shared" si="8"/>
        <v>14</v>
      </c>
      <c r="Y49" s="79" t="s">
        <v>975</v>
      </c>
      <c r="Z49" s="79"/>
      <c r="AA49" s="79"/>
      <c r="AB49" s="82"/>
      <c r="AC49" s="79"/>
    </row>
    <row r="50" spans="1:29">
      <c r="A50" s="79">
        <f t="shared" si="1"/>
        <v>1995</v>
      </c>
      <c r="B50" s="79" t="s">
        <v>25</v>
      </c>
      <c r="C50" s="79">
        <f t="shared" si="11"/>
        <v>7</v>
      </c>
      <c r="D50" s="79" t="s">
        <v>21</v>
      </c>
      <c r="E50" s="79">
        <f t="shared" si="3"/>
        <v>20</v>
      </c>
      <c r="F50" s="79">
        <f t="shared" si="2"/>
        <v>39</v>
      </c>
      <c r="G50" s="79" t="s">
        <v>657</v>
      </c>
      <c r="H50" s="79"/>
      <c r="I50" s="79">
        <v>1</v>
      </c>
      <c r="J50" s="79"/>
      <c r="K50" s="79">
        <f t="shared" si="13"/>
        <v>4</v>
      </c>
      <c r="L50" s="79">
        <f t="shared" si="12"/>
        <v>22</v>
      </c>
      <c r="M50" s="4" t="s">
        <v>23</v>
      </c>
      <c r="N50" s="4"/>
      <c r="O50" s="79"/>
      <c r="P50" s="79">
        <f t="shared" ref="P50:P65" si="14">P49+1</f>
        <v>18</v>
      </c>
      <c r="Q50" s="79"/>
      <c r="R50" s="79">
        <f t="shared" si="10"/>
        <v>11</v>
      </c>
      <c r="S50" s="79">
        <f t="shared" si="10"/>
        <v>25</v>
      </c>
      <c r="T50" s="79">
        <f t="shared" si="10"/>
        <v>9</v>
      </c>
      <c r="U50" s="79">
        <f t="shared" si="9"/>
        <v>13</v>
      </c>
      <c r="V50" s="84">
        <v>34756</v>
      </c>
      <c r="W50" s="74" t="s">
        <v>964</v>
      </c>
      <c r="X50" s="79">
        <f t="shared" si="8"/>
        <v>15</v>
      </c>
      <c r="Y50" s="79" t="s">
        <v>975</v>
      </c>
      <c r="Z50" s="79"/>
      <c r="AA50" s="79"/>
      <c r="AB50" s="82"/>
      <c r="AC50" s="79" t="s">
        <v>978</v>
      </c>
    </row>
    <row r="51" spans="1:29">
      <c r="A51" s="79">
        <f t="shared" si="1"/>
        <v>1996</v>
      </c>
      <c r="B51" s="79" t="s">
        <v>25</v>
      </c>
      <c r="C51" s="79">
        <f t="shared" si="11"/>
        <v>8</v>
      </c>
      <c r="D51" s="79" t="s">
        <v>21</v>
      </c>
      <c r="E51" s="79">
        <f t="shared" si="3"/>
        <v>20</v>
      </c>
      <c r="F51" s="79">
        <f t="shared" si="2"/>
        <v>40</v>
      </c>
      <c r="G51" s="79" t="s">
        <v>657</v>
      </c>
      <c r="H51" s="79">
        <v>1</v>
      </c>
      <c r="I51" s="79">
        <f t="shared" ref="I51:I71" si="15">I50+1</f>
        <v>2</v>
      </c>
      <c r="J51" s="79"/>
      <c r="K51" s="79">
        <f t="shared" si="13"/>
        <v>5</v>
      </c>
      <c r="L51" s="79">
        <f t="shared" si="12"/>
        <v>23</v>
      </c>
      <c r="M51" s="4" t="s">
        <v>27</v>
      </c>
      <c r="N51" s="4"/>
      <c r="O51" s="79"/>
      <c r="P51" s="79">
        <f t="shared" si="14"/>
        <v>19</v>
      </c>
      <c r="Q51" s="79">
        <v>1</v>
      </c>
      <c r="R51" s="79">
        <f t="shared" si="10"/>
        <v>12</v>
      </c>
      <c r="S51" s="79">
        <f t="shared" si="10"/>
        <v>26</v>
      </c>
      <c r="T51" s="79">
        <f t="shared" si="10"/>
        <v>10</v>
      </c>
      <c r="U51" s="79">
        <f t="shared" si="9"/>
        <v>14</v>
      </c>
      <c r="V51" s="84">
        <v>35120</v>
      </c>
      <c r="W51" s="74" t="s">
        <v>964</v>
      </c>
      <c r="X51" s="79">
        <f t="shared" si="8"/>
        <v>16</v>
      </c>
      <c r="Y51" s="79" t="s">
        <v>975</v>
      </c>
      <c r="Z51" s="79"/>
      <c r="AA51" s="79"/>
      <c r="AB51" s="82" t="s">
        <v>954</v>
      </c>
      <c r="AC51" s="79"/>
    </row>
    <row r="52" spans="1:29">
      <c r="A52" s="79">
        <f t="shared" si="1"/>
        <v>1997</v>
      </c>
      <c r="B52" s="79" t="s">
        <v>25</v>
      </c>
      <c r="C52" s="79">
        <f t="shared" si="11"/>
        <v>9</v>
      </c>
      <c r="D52" s="79" t="s">
        <v>21</v>
      </c>
      <c r="E52" s="79">
        <f t="shared" si="3"/>
        <v>21</v>
      </c>
      <c r="F52" s="79">
        <f t="shared" si="2"/>
        <v>41</v>
      </c>
      <c r="G52" s="79" t="s">
        <v>657</v>
      </c>
      <c r="H52" s="79">
        <f t="shared" ref="H52:H71" si="16">H51+1</f>
        <v>2</v>
      </c>
      <c r="I52" s="79">
        <f t="shared" si="15"/>
        <v>3</v>
      </c>
      <c r="J52" s="79"/>
      <c r="K52" s="79">
        <f t="shared" si="13"/>
        <v>6</v>
      </c>
      <c r="L52" s="79">
        <f t="shared" si="12"/>
        <v>24</v>
      </c>
      <c r="M52" s="4" t="s">
        <v>27</v>
      </c>
      <c r="N52" s="4"/>
      <c r="O52" s="79"/>
      <c r="P52" s="79">
        <f t="shared" si="14"/>
        <v>20</v>
      </c>
      <c r="Q52" s="79">
        <f t="shared" ref="Q52:Q67" si="17">Q53-1</f>
        <v>2</v>
      </c>
      <c r="R52" s="79">
        <f t="shared" si="10"/>
        <v>13</v>
      </c>
      <c r="S52" s="79">
        <f t="shared" si="10"/>
        <v>27</v>
      </c>
      <c r="T52" s="79">
        <f t="shared" si="10"/>
        <v>11</v>
      </c>
      <c r="U52" s="79">
        <f t="shared" si="9"/>
        <v>15</v>
      </c>
      <c r="V52" s="84">
        <v>35484</v>
      </c>
      <c r="W52" s="74" t="s">
        <v>964</v>
      </c>
      <c r="X52" s="79">
        <f t="shared" si="8"/>
        <v>17</v>
      </c>
      <c r="Y52" s="79" t="s">
        <v>975</v>
      </c>
      <c r="Z52" s="79"/>
      <c r="AA52" s="79"/>
      <c r="AB52" s="85" t="s">
        <v>955</v>
      </c>
      <c r="AC52" s="79"/>
    </row>
    <row r="53" spans="1:29">
      <c r="A53" s="79">
        <f t="shared" si="1"/>
        <v>1998</v>
      </c>
      <c r="B53" s="79" t="s">
        <v>25</v>
      </c>
      <c r="C53" s="79">
        <f t="shared" si="11"/>
        <v>10</v>
      </c>
      <c r="D53" s="79" t="s">
        <v>21</v>
      </c>
      <c r="E53" s="79">
        <f t="shared" si="3"/>
        <v>21</v>
      </c>
      <c r="F53" s="79">
        <f t="shared" si="2"/>
        <v>42</v>
      </c>
      <c r="G53" s="79" t="s">
        <v>657</v>
      </c>
      <c r="H53" s="79">
        <f t="shared" si="16"/>
        <v>3</v>
      </c>
      <c r="I53" s="79">
        <f t="shared" si="15"/>
        <v>4</v>
      </c>
      <c r="J53" s="79">
        <v>1</v>
      </c>
      <c r="K53" s="79">
        <f t="shared" si="13"/>
        <v>7</v>
      </c>
      <c r="L53" s="79">
        <f t="shared" si="12"/>
        <v>25</v>
      </c>
      <c r="M53" s="4" t="s">
        <v>28</v>
      </c>
      <c r="N53" s="4"/>
      <c r="O53" s="79">
        <v>1</v>
      </c>
      <c r="P53" s="79">
        <f t="shared" si="14"/>
        <v>21</v>
      </c>
      <c r="Q53" s="79">
        <f t="shared" si="17"/>
        <v>3</v>
      </c>
      <c r="R53" s="79">
        <f t="shared" si="10"/>
        <v>14</v>
      </c>
      <c r="S53" s="79">
        <f t="shared" si="10"/>
        <v>28</v>
      </c>
      <c r="T53" s="79">
        <f t="shared" si="10"/>
        <v>12</v>
      </c>
      <c r="U53" s="79">
        <f t="shared" si="9"/>
        <v>16</v>
      </c>
      <c r="V53" s="84">
        <v>35827</v>
      </c>
      <c r="W53" s="74" t="s">
        <v>964</v>
      </c>
      <c r="X53" s="79">
        <f t="shared" si="8"/>
        <v>18</v>
      </c>
      <c r="Y53" s="79" t="s">
        <v>975</v>
      </c>
      <c r="Z53" s="79"/>
      <c r="AA53" s="79"/>
      <c r="AB53" s="85" t="s">
        <v>955</v>
      </c>
      <c r="AC53" s="79"/>
    </row>
    <row r="54" spans="1:29">
      <c r="A54" s="79">
        <f t="shared" si="1"/>
        <v>1999</v>
      </c>
      <c r="B54" s="79" t="s">
        <v>25</v>
      </c>
      <c r="C54" s="79">
        <f t="shared" si="11"/>
        <v>11</v>
      </c>
      <c r="D54" s="79" t="s">
        <v>21</v>
      </c>
      <c r="E54" s="79">
        <f t="shared" si="3"/>
        <v>22</v>
      </c>
      <c r="F54" s="79">
        <f t="shared" si="2"/>
        <v>43</v>
      </c>
      <c r="G54" s="79" t="s">
        <v>658</v>
      </c>
      <c r="H54" s="79">
        <f t="shared" si="16"/>
        <v>4</v>
      </c>
      <c r="I54" s="79">
        <f t="shared" si="15"/>
        <v>5</v>
      </c>
      <c r="J54" s="79">
        <f t="shared" ref="J54:J71" si="18">J53+1</f>
        <v>2</v>
      </c>
      <c r="K54" s="79">
        <f t="shared" si="13"/>
        <v>8</v>
      </c>
      <c r="L54" s="79">
        <f t="shared" si="12"/>
        <v>26</v>
      </c>
      <c r="M54" s="4" t="s">
        <v>27</v>
      </c>
      <c r="N54" s="4"/>
      <c r="O54" s="79">
        <f t="shared" ref="O54:O71" si="19">O53+1</f>
        <v>2</v>
      </c>
      <c r="P54" s="79">
        <f t="shared" si="14"/>
        <v>22</v>
      </c>
      <c r="Q54" s="79">
        <f t="shared" si="17"/>
        <v>4</v>
      </c>
      <c r="R54" s="79">
        <f t="shared" si="10"/>
        <v>15</v>
      </c>
      <c r="S54" s="79">
        <f t="shared" si="10"/>
        <v>29</v>
      </c>
      <c r="T54" s="79">
        <f t="shared" si="10"/>
        <v>13</v>
      </c>
      <c r="U54" s="79">
        <f t="shared" si="9"/>
        <v>17</v>
      </c>
      <c r="V54" s="84">
        <v>36219</v>
      </c>
      <c r="W54" s="74" t="s">
        <v>964</v>
      </c>
      <c r="X54" s="79">
        <f t="shared" si="8"/>
        <v>19</v>
      </c>
      <c r="Y54" s="79" t="s">
        <v>975</v>
      </c>
      <c r="Z54" s="79"/>
      <c r="AA54" s="79"/>
      <c r="AB54" s="82" t="s">
        <v>979</v>
      </c>
      <c r="AC54" s="79"/>
    </row>
    <row r="55" spans="1:29" ht="42.75">
      <c r="A55" s="79">
        <f t="shared" si="1"/>
        <v>2000</v>
      </c>
      <c r="B55" s="79" t="s">
        <v>25</v>
      </c>
      <c r="C55" s="79">
        <f t="shared" si="11"/>
        <v>12</v>
      </c>
      <c r="D55" s="79" t="s">
        <v>21</v>
      </c>
      <c r="E55" s="79">
        <f t="shared" si="3"/>
        <v>22</v>
      </c>
      <c r="F55" s="79">
        <f t="shared" si="2"/>
        <v>44</v>
      </c>
      <c r="G55" s="79" t="s">
        <v>658</v>
      </c>
      <c r="H55" s="79">
        <f t="shared" si="16"/>
        <v>5</v>
      </c>
      <c r="I55" s="79">
        <f t="shared" si="15"/>
        <v>6</v>
      </c>
      <c r="J55" s="79">
        <f t="shared" si="18"/>
        <v>3</v>
      </c>
      <c r="K55" s="79">
        <f t="shared" si="13"/>
        <v>9</v>
      </c>
      <c r="L55" s="79">
        <f t="shared" si="12"/>
        <v>27</v>
      </c>
      <c r="M55" s="4" t="s">
        <v>27</v>
      </c>
      <c r="N55" s="65"/>
      <c r="O55" s="79">
        <f t="shared" si="19"/>
        <v>3</v>
      </c>
      <c r="P55" s="79">
        <f t="shared" si="14"/>
        <v>23</v>
      </c>
      <c r="Q55" s="79">
        <f t="shared" si="17"/>
        <v>5</v>
      </c>
      <c r="R55" s="79">
        <f t="shared" si="10"/>
        <v>16</v>
      </c>
      <c r="S55" s="79">
        <f t="shared" si="10"/>
        <v>30</v>
      </c>
      <c r="T55" s="79">
        <f t="shared" si="10"/>
        <v>14</v>
      </c>
      <c r="U55" s="79">
        <f t="shared" si="9"/>
        <v>18</v>
      </c>
      <c r="V55" s="84">
        <v>36583</v>
      </c>
      <c r="W55" s="74" t="s">
        <v>966</v>
      </c>
      <c r="X55" s="79">
        <f t="shared" si="8"/>
        <v>20</v>
      </c>
      <c r="Y55" s="79" t="s">
        <v>975</v>
      </c>
      <c r="Z55" s="79"/>
      <c r="AA55" s="79"/>
      <c r="AB55" s="82" t="s">
        <v>979</v>
      </c>
      <c r="AC55" s="73" t="s">
        <v>1004</v>
      </c>
    </row>
    <row r="56" spans="1:29">
      <c r="A56" s="79">
        <f t="shared" si="1"/>
        <v>2001</v>
      </c>
      <c r="B56" s="79" t="s">
        <v>25</v>
      </c>
      <c r="C56" s="79">
        <v>13</v>
      </c>
      <c r="D56" s="79" t="s">
        <v>21</v>
      </c>
      <c r="E56" s="79">
        <f t="shared" si="3"/>
        <v>23</v>
      </c>
      <c r="F56" s="79">
        <f t="shared" si="2"/>
        <v>45</v>
      </c>
      <c r="G56" s="79" t="s">
        <v>658</v>
      </c>
      <c r="H56" s="79">
        <f t="shared" si="16"/>
        <v>6</v>
      </c>
      <c r="I56" s="79">
        <f t="shared" si="15"/>
        <v>7</v>
      </c>
      <c r="J56" s="79">
        <f t="shared" si="18"/>
        <v>4</v>
      </c>
      <c r="K56" s="79">
        <f t="shared" si="13"/>
        <v>10</v>
      </c>
      <c r="L56" s="79">
        <f t="shared" si="12"/>
        <v>28</v>
      </c>
      <c r="M56" s="4" t="s">
        <v>31</v>
      </c>
      <c r="N56" s="4"/>
      <c r="O56" s="79">
        <f t="shared" si="19"/>
        <v>4</v>
      </c>
      <c r="P56" s="79">
        <f t="shared" si="14"/>
        <v>24</v>
      </c>
      <c r="Q56" s="79">
        <f t="shared" si="17"/>
        <v>6</v>
      </c>
      <c r="R56" s="79">
        <f t="shared" si="10"/>
        <v>17</v>
      </c>
      <c r="S56" s="79">
        <f t="shared" si="10"/>
        <v>31</v>
      </c>
      <c r="T56" s="79">
        <f t="shared" si="10"/>
        <v>15</v>
      </c>
      <c r="U56" s="79">
        <f t="shared" si="9"/>
        <v>19</v>
      </c>
      <c r="V56" s="84">
        <v>36947</v>
      </c>
      <c r="W56" s="74" t="s">
        <v>965</v>
      </c>
      <c r="X56" s="79">
        <f t="shared" si="8"/>
        <v>21</v>
      </c>
      <c r="Y56" s="79" t="s">
        <v>975</v>
      </c>
      <c r="Z56" s="79"/>
      <c r="AA56" s="79"/>
      <c r="AB56" s="82" t="s">
        <v>979</v>
      </c>
      <c r="AC56" s="79"/>
    </row>
    <row r="57" spans="1:29" ht="71.25">
      <c r="A57" s="79">
        <f t="shared" si="1"/>
        <v>2002</v>
      </c>
      <c r="B57" s="79" t="s">
        <v>25</v>
      </c>
      <c r="C57" s="79">
        <f t="shared" ref="C57:C78" si="20">C56+1</f>
        <v>14</v>
      </c>
      <c r="D57" s="79" t="s">
        <v>21</v>
      </c>
      <c r="E57" s="79">
        <f t="shared" si="3"/>
        <v>23</v>
      </c>
      <c r="F57" s="79">
        <f t="shared" si="2"/>
        <v>46</v>
      </c>
      <c r="G57" s="79" t="s">
        <v>658</v>
      </c>
      <c r="H57" s="79">
        <f t="shared" si="16"/>
        <v>7</v>
      </c>
      <c r="I57" s="79">
        <f t="shared" si="15"/>
        <v>8</v>
      </c>
      <c r="J57" s="79">
        <f t="shared" si="18"/>
        <v>5</v>
      </c>
      <c r="K57" s="79">
        <f t="shared" si="13"/>
        <v>11</v>
      </c>
      <c r="L57" s="79">
        <f t="shared" si="12"/>
        <v>29</v>
      </c>
      <c r="M57" s="4" t="s">
        <v>27</v>
      </c>
      <c r="N57" s="4"/>
      <c r="O57" s="79">
        <f t="shared" si="19"/>
        <v>5</v>
      </c>
      <c r="P57" s="79">
        <f t="shared" si="14"/>
        <v>25</v>
      </c>
      <c r="Q57" s="79">
        <f t="shared" si="17"/>
        <v>7</v>
      </c>
      <c r="R57" s="79">
        <f t="shared" ref="R57:T71" si="21">R56+1</f>
        <v>18</v>
      </c>
      <c r="S57" s="79">
        <f t="shared" si="21"/>
        <v>32</v>
      </c>
      <c r="T57" s="79">
        <f t="shared" si="21"/>
        <v>16</v>
      </c>
      <c r="U57" s="79">
        <f t="shared" si="9"/>
        <v>20</v>
      </c>
      <c r="V57" s="84">
        <v>37311</v>
      </c>
      <c r="W57" s="74" t="s">
        <v>967</v>
      </c>
      <c r="X57" s="79">
        <f t="shared" si="8"/>
        <v>22</v>
      </c>
      <c r="Y57" s="79" t="s">
        <v>975</v>
      </c>
      <c r="Z57" s="79"/>
      <c r="AA57" s="79"/>
      <c r="AB57" s="82" t="s">
        <v>979</v>
      </c>
      <c r="AC57" s="79"/>
    </row>
    <row r="58" spans="1:29" ht="42.75">
      <c r="A58" s="79">
        <f t="shared" si="1"/>
        <v>2003</v>
      </c>
      <c r="B58" s="79" t="s">
        <v>25</v>
      </c>
      <c r="C58" s="79">
        <f t="shared" si="20"/>
        <v>15</v>
      </c>
      <c r="D58" s="79" t="s">
        <v>21</v>
      </c>
      <c r="E58" s="79">
        <f t="shared" si="3"/>
        <v>24</v>
      </c>
      <c r="F58" s="79">
        <f t="shared" si="2"/>
        <v>47</v>
      </c>
      <c r="G58" s="79" t="s">
        <v>658</v>
      </c>
      <c r="H58" s="79">
        <f t="shared" si="16"/>
        <v>8</v>
      </c>
      <c r="I58" s="79">
        <f t="shared" si="15"/>
        <v>9</v>
      </c>
      <c r="J58" s="79">
        <f t="shared" si="18"/>
        <v>6</v>
      </c>
      <c r="K58" s="79">
        <f t="shared" si="13"/>
        <v>12</v>
      </c>
      <c r="L58" s="79">
        <f t="shared" si="12"/>
        <v>30</v>
      </c>
      <c r="M58" s="4" t="s">
        <v>27</v>
      </c>
      <c r="N58" s="4"/>
      <c r="O58" s="79">
        <f t="shared" si="19"/>
        <v>6</v>
      </c>
      <c r="P58" s="79">
        <f t="shared" si="14"/>
        <v>26</v>
      </c>
      <c r="Q58" s="79">
        <f t="shared" si="17"/>
        <v>8</v>
      </c>
      <c r="R58" s="79">
        <f t="shared" si="21"/>
        <v>19</v>
      </c>
      <c r="S58" s="79">
        <f t="shared" si="21"/>
        <v>33</v>
      </c>
      <c r="T58" s="79">
        <f t="shared" si="21"/>
        <v>17</v>
      </c>
      <c r="U58" s="79">
        <f t="shared" si="9"/>
        <v>21</v>
      </c>
      <c r="V58" s="84">
        <v>37675</v>
      </c>
      <c r="W58" s="74" t="s">
        <v>968</v>
      </c>
      <c r="X58" s="79">
        <f t="shared" si="8"/>
        <v>23</v>
      </c>
      <c r="Y58" s="79" t="s">
        <v>975</v>
      </c>
      <c r="Z58" s="79"/>
      <c r="AA58" s="79"/>
      <c r="AB58" s="82" t="s">
        <v>979</v>
      </c>
      <c r="AC58" s="79"/>
    </row>
    <row r="59" spans="1:29">
      <c r="A59" s="79">
        <f t="shared" si="1"/>
        <v>2004</v>
      </c>
      <c r="B59" s="79" t="s">
        <v>25</v>
      </c>
      <c r="C59" s="79">
        <f t="shared" si="20"/>
        <v>16</v>
      </c>
      <c r="D59" s="79" t="s">
        <v>21</v>
      </c>
      <c r="E59" s="79">
        <f t="shared" si="3"/>
        <v>24</v>
      </c>
      <c r="F59" s="79">
        <f t="shared" si="2"/>
        <v>48</v>
      </c>
      <c r="G59" s="79" t="s">
        <v>658</v>
      </c>
      <c r="H59" s="79">
        <f t="shared" si="16"/>
        <v>9</v>
      </c>
      <c r="I59" s="79">
        <f t="shared" si="15"/>
        <v>10</v>
      </c>
      <c r="J59" s="79">
        <f t="shared" si="18"/>
        <v>7</v>
      </c>
      <c r="K59" s="79">
        <f t="shared" si="13"/>
        <v>13</v>
      </c>
      <c r="L59" s="79">
        <f t="shared" si="12"/>
        <v>31</v>
      </c>
      <c r="M59" s="4" t="s">
        <v>31</v>
      </c>
      <c r="N59" s="4"/>
      <c r="O59" s="79">
        <f t="shared" si="19"/>
        <v>7</v>
      </c>
      <c r="P59" s="79">
        <f t="shared" si="14"/>
        <v>27</v>
      </c>
      <c r="Q59" s="79">
        <f t="shared" si="17"/>
        <v>9</v>
      </c>
      <c r="R59" s="79">
        <f t="shared" si="21"/>
        <v>20</v>
      </c>
      <c r="S59" s="79">
        <f t="shared" si="21"/>
        <v>34</v>
      </c>
      <c r="T59" s="79">
        <f t="shared" si="21"/>
        <v>18</v>
      </c>
      <c r="U59" s="79">
        <f t="shared" si="9"/>
        <v>22</v>
      </c>
      <c r="V59" s="84">
        <v>38039</v>
      </c>
      <c r="W59" s="74" t="s">
        <v>969</v>
      </c>
      <c r="X59" s="79">
        <f t="shared" si="8"/>
        <v>24</v>
      </c>
      <c r="Y59" s="79" t="s">
        <v>975</v>
      </c>
      <c r="Z59" s="79"/>
      <c r="AA59" s="79"/>
      <c r="AB59" s="82" t="s">
        <v>979</v>
      </c>
      <c r="AC59" s="79"/>
    </row>
    <row r="60" spans="1:29" ht="28.5">
      <c r="A60" s="79">
        <f t="shared" si="1"/>
        <v>2005</v>
      </c>
      <c r="B60" s="79" t="s">
        <v>25</v>
      </c>
      <c r="C60" s="79">
        <f t="shared" si="20"/>
        <v>17</v>
      </c>
      <c r="D60" s="79" t="s">
        <v>21</v>
      </c>
      <c r="E60" s="79">
        <f t="shared" si="3"/>
        <v>25</v>
      </c>
      <c r="F60" s="79">
        <f t="shared" si="2"/>
        <v>49</v>
      </c>
      <c r="G60" s="79" t="s">
        <v>658</v>
      </c>
      <c r="H60" s="79">
        <f t="shared" si="16"/>
        <v>10</v>
      </c>
      <c r="I60" s="79">
        <f t="shared" si="15"/>
        <v>11</v>
      </c>
      <c r="J60" s="79">
        <f t="shared" si="18"/>
        <v>8</v>
      </c>
      <c r="K60" s="79">
        <f t="shared" si="13"/>
        <v>14</v>
      </c>
      <c r="L60" s="79">
        <f t="shared" si="12"/>
        <v>32</v>
      </c>
      <c r="M60" s="4" t="s">
        <v>31</v>
      </c>
      <c r="N60" s="4"/>
      <c r="O60" s="79">
        <f t="shared" si="19"/>
        <v>8</v>
      </c>
      <c r="P60" s="79">
        <f t="shared" si="14"/>
        <v>28</v>
      </c>
      <c r="Q60" s="79">
        <f t="shared" si="17"/>
        <v>10</v>
      </c>
      <c r="R60" s="79">
        <f t="shared" si="21"/>
        <v>21</v>
      </c>
      <c r="S60" s="79">
        <f t="shared" si="21"/>
        <v>35</v>
      </c>
      <c r="T60" s="79">
        <f t="shared" si="21"/>
        <v>19</v>
      </c>
      <c r="U60" s="79">
        <f t="shared" si="9"/>
        <v>23</v>
      </c>
      <c r="V60" s="84">
        <v>38410</v>
      </c>
      <c r="W60" s="74" t="s">
        <v>970</v>
      </c>
      <c r="X60" s="79">
        <f t="shared" si="8"/>
        <v>25</v>
      </c>
      <c r="Y60" s="79" t="s">
        <v>975</v>
      </c>
      <c r="Z60" s="79"/>
      <c r="AA60" s="79"/>
      <c r="AB60" s="82" t="s">
        <v>979</v>
      </c>
      <c r="AC60" s="79"/>
    </row>
    <row r="61" spans="1:29" ht="28.5">
      <c r="A61" s="79">
        <f t="shared" si="1"/>
        <v>2006</v>
      </c>
      <c r="B61" s="79" t="s">
        <v>25</v>
      </c>
      <c r="C61" s="79">
        <f t="shared" si="20"/>
        <v>18</v>
      </c>
      <c r="D61" s="79" t="s">
        <v>21</v>
      </c>
      <c r="E61" s="79">
        <f t="shared" si="3"/>
        <v>25</v>
      </c>
      <c r="F61" s="79">
        <f t="shared" si="2"/>
        <v>50</v>
      </c>
      <c r="G61" s="79" t="s">
        <v>658</v>
      </c>
      <c r="H61" s="79">
        <f t="shared" si="16"/>
        <v>11</v>
      </c>
      <c r="I61" s="79">
        <f t="shared" si="15"/>
        <v>12</v>
      </c>
      <c r="J61" s="79">
        <f t="shared" si="18"/>
        <v>9</v>
      </c>
      <c r="K61" s="79">
        <f t="shared" si="13"/>
        <v>15</v>
      </c>
      <c r="L61" s="79">
        <f t="shared" si="12"/>
        <v>33</v>
      </c>
      <c r="M61" s="4" t="s">
        <v>27</v>
      </c>
      <c r="N61" s="4"/>
      <c r="O61" s="79">
        <f t="shared" si="19"/>
        <v>9</v>
      </c>
      <c r="P61" s="79">
        <f t="shared" si="14"/>
        <v>29</v>
      </c>
      <c r="Q61" s="79">
        <f t="shared" si="17"/>
        <v>11</v>
      </c>
      <c r="R61" s="79">
        <f t="shared" si="21"/>
        <v>22</v>
      </c>
      <c r="S61" s="79">
        <f t="shared" si="21"/>
        <v>36</v>
      </c>
      <c r="T61" s="79">
        <f t="shared" si="21"/>
        <v>20</v>
      </c>
      <c r="U61" s="79">
        <f t="shared" si="9"/>
        <v>24</v>
      </c>
      <c r="V61" s="84">
        <v>38774</v>
      </c>
      <c r="W61" s="74" t="s">
        <v>971</v>
      </c>
      <c r="X61" s="79">
        <f t="shared" si="8"/>
        <v>26</v>
      </c>
      <c r="Y61" s="79" t="s">
        <v>975</v>
      </c>
      <c r="Z61" s="79"/>
      <c r="AA61" s="79"/>
      <c r="AB61" s="82" t="s">
        <v>979</v>
      </c>
      <c r="AC61" s="79"/>
    </row>
    <row r="62" spans="1:29" ht="42.75">
      <c r="A62" s="79">
        <f t="shared" si="1"/>
        <v>2007</v>
      </c>
      <c r="B62" s="79" t="s">
        <v>25</v>
      </c>
      <c r="C62" s="79">
        <f t="shared" si="20"/>
        <v>19</v>
      </c>
      <c r="D62" s="79" t="s">
        <v>21</v>
      </c>
      <c r="E62" s="79">
        <f t="shared" si="3"/>
        <v>26</v>
      </c>
      <c r="F62" s="79">
        <f t="shared" si="2"/>
        <v>51</v>
      </c>
      <c r="G62" s="79" t="s">
        <v>658</v>
      </c>
      <c r="H62" s="79">
        <f t="shared" si="16"/>
        <v>12</v>
      </c>
      <c r="I62" s="79">
        <f t="shared" si="15"/>
        <v>13</v>
      </c>
      <c r="J62" s="79">
        <f t="shared" si="18"/>
        <v>10</v>
      </c>
      <c r="K62" s="79">
        <f t="shared" si="13"/>
        <v>16</v>
      </c>
      <c r="L62" s="79">
        <f t="shared" si="12"/>
        <v>34</v>
      </c>
      <c r="M62" s="4" t="s">
        <v>33</v>
      </c>
      <c r="N62" s="4"/>
      <c r="O62" s="79">
        <f t="shared" si="19"/>
        <v>10</v>
      </c>
      <c r="P62" s="79">
        <f t="shared" si="14"/>
        <v>30</v>
      </c>
      <c r="Q62" s="79">
        <f t="shared" si="17"/>
        <v>12</v>
      </c>
      <c r="R62" s="79">
        <f t="shared" si="21"/>
        <v>23</v>
      </c>
      <c r="S62" s="79">
        <f t="shared" si="21"/>
        <v>37</v>
      </c>
      <c r="T62" s="79">
        <f t="shared" si="21"/>
        <v>21</v>
      </c>
      <c r="U62" s="79">
        <f t="shared" si="9"/>
        <v>25</v>
      </c>
      <c r="V62" s="84">
        <v>39138</v>
      </c>
      <c r="W62" s="74" t="s">
        <v>972</v>
      </c>
      <c r="X62" s="79">
        <f t="shared" si="8"/>
        <v>27</v>
      </c>
      <c r="Y62" s="79" t="s">
        <v>975</v>
      </c>
      <c r="Z62" s="79"/>
      <c r="AA62" s="79"/>
      <c r="AB62" s="85" t="s">
        <v>955</v>
      </c>
      <c r="AC62" s="79"/>
    </row>
    <row r="63" spans="1:29">
      <c r="A63" s="79">
        <f t="shared" si="1"/>
        <v>2008</v>
      </c>
      <c r="B63" s="79" t="s">
        <v>25</v>
      </c>
      <c r="C63" s="79">
        <f t="shared" si="20"/>
        <v>20</v>
      </c>
      <c r="D63" s="79" t="s">
        <v>21</v>
      </c>
      <c r="E63" s="79">
        <f t="shared" si="3"/>
        <v>26</v>
      </c>
      <c r="F63" s="79">
        <f t="shared" si="2"/>
        <v>52</v>
      </c>
      <c r="G63" s="79" t="s">
        <v>658</v>
      </c>
      <c r="H63" s="79">
        <f t="shared" si="16"/>
        <v>13</v>
      </c>
      <c r="I63" s="79">
        <f t="shared" si="15"/>
        <v>14</v>
      </c>
      <c r="J63" s="79">
        <f t="shared" si="18"/>
        <v>11</v>
      </c>
      <c r="K63" s="79">
        <f t="shared" si="13"/>
        <v>17</v>
      </c>
      <c r="L63" s="79">
        <f t="shared" si="12"/>
        <v>35</v>
      </c>
      <c r="M63" s="4" t="s">
        <v>27</v>
      </c>
      <c r="N63" s="4"/>
      <c r="O63" s="79">
        <f t="shared" si="19"/>
        <v>11</v>
      </c>
      <c r="P63" s="79">
        <f t="shared" si="14"/>
        <v>31</v>
      </c>
      <c r="Q63" s="79">
        <f t="shared" si="17"/>
        <v>13</v>
      </c>
      <c r="R63" s="79">
        <f t="shared" si="21"/>
        <v>24</v>
      </c>
      <c r="S63" s="79">
        <f t="shared" si="21"/>
        <v>38</v>
      </c>
      <c r="T63" s="79">
        <f t="shared" si="21"/>
        <v>22</v>
      </c>
      <c r="U63" s="79">
        <f t="shared" si="9"/>
        <v>26</v>
      </c>
      <c r="V63" s="84">
        <v>39502</v>
      </c>
      <c r="W63" s="74" t="s">
        <v>969</v>
      </c>
      <c r="X63" s="79">
        <f t="shared" si="8"/>
        <v>28</v>
      </c>
      <c r="Y63" s="79" t="s">
        <v>975</v>
      </c>
      <c r="Z63" s="79"/>
      <c r="AA63" s="79"/>
      <c r="AB63" s="85" t="s">
        <v>955</v>
      </c>
      <c r="AC63" s="79"/>
    </row>
    <row r="64" spans="1:29" ht="42.75">
      <c r="A64" s="79">
        <f t="shared" si="1"/>
        <v>2009</v>
      </c>
      <c r="B64" s="79" t="s">
        <v>25</v>
      </c>
      <c r="C64" s="79">
        <f t="shared" si="20"/>
        <v>21</v>
      </c>
      <c r="D64" s="79" t="s">
        <v>21</v>
      </c>
      <c r="E64" s="79">
        <v>27</v>
      </c>
      <c r="F64" s="79">
        <f t="shared" si="2"/>
        <v>53</v>
      </c>
      <c r="G64" s="79" t="s">
        <v>659</v>
      </c>
      <c r="H64" s="79">
        <f t="shared" si="16"/>
        <v>14</v>
      </c>
      <c r="I64" s="79">
        <f t="shared" si="15"/>
        <v>15</v>
      </c>
      <c r="J64" s="79">
        <f t="shared" si="18"/>
        <v>12</v>
      </c>
      <c r="K64" s="79">
        <f t="shared" si="13"/>
        <v>18</v>
      </c>
      <c r="L64" s="79">
        <f t="shared" si="12"/>
        <v>36</v>
      </c>
      <c r="M64" s="4" t="s">
        <v>28</v>
      </c>
      <c r="N64" s="4"/>
      <c r="O64" s="79">
        <f t="shared" si="19"/>
        <v>12</v>
      </c>
      <c r="P64" s="79">
        <f t="shared" si="14"/>
        <v>32</v>
      </c>
      <c r="Q64" s="79">
        <f t="shared" si="17"/>
        <v>14</v>
      </c>
      <c r="R64" s="79">
        <f t="shared" si="21"/>
        <v>25</v>
      </c>
      <c r="S64" s="79">
        <f t="shared" si="21"/>
        <v>39</v>
      </c>
      <c r="T64" s="79">
        <f t="shared" si="21"/>
        <v>23</v>
      </c>
      <c r="U64" s="79">
        <f t="shared" si="9"/>
        <v>27</v>
      </c>
      <c r="V64" s="84">
        <v>39866</v>
      </c>
      <c r="W64" s="74" t="s">
        <v>973</v>
      </c>
      <c r="X64" s="79">
        <f t="shared" si="8"/>
        <v>29</v>
      </c>
      <c r="Y64" s="79" t="s">
        <v>975</v>
      </c>
      <c r="Z64" s="79">
        <v>1</v>
      </c>
      <c r="AA64" s="84">
        <v>40046</v>
      </c>
      <c r="AB64" s="82" t="s">
        <v>979</v>
      </c>
      <c r="AC64" s="79"/>
    </row>
    <row r="65" spans="1:29">
      <c r="A65" s="79">
        <f t="shared" si="1"/>
        <v>2010</v>
      </c>
      <c r="B65" s="79" t="s">
        <v>25</v>
      </c>
      <c r="C65" s="79">
        <f t="shared" si="20"/>
        <v>22</v>
      </c>
      <c r="D65" s="79" t="s">
        <v>21</v>
      </c>
      <c r="E65" s="79">
        <v>27</v>
      </c>
      <c r="F65" s="79">
        <f t="shared" si="2"/>
        <v>54</v>
      </c>
      <c r="G65" s="79" t="s">
        <v>659</v>
      </c>
      <c r="H65" s="79">
        <f t="shared" si="16"/>
        <v>15</v>
      </c>
      <c r="I65" s="79">
        <f t="shared" si="15"/>
        <v>16</v>
      </c>
      <c r="J65" s="79">
        <f t="shared" si="18"/>
        <v>13</v>
      </c>
      <c r="K65" s="79">
        <f t="shared" si="13"/>
        <v>19</v>
      </c>
      <c r="L65" s="79">
        <f t="shared" si="12"/>
        <v>37</v>
      </c>
      <c r="M65" s="4" t="s">
        <v>28</v>
      </c>
      <c r="N65" s="4"/>
      <c r="O65" s="79">
        <f t="shared" si="19"/>
        <v>13</v>
      </c>
      <c r="P65" s="79">
        <f t="shared" si="14"/>
        <v>33</v>
      </c>
      <c r="Q65" s="79">
        <f t="shared" si="17"/>
        <v>15</v>
      </c>
      <c r="R65" s="79">
        <f t="shared" si="21"/>
        <v>26</v>
      </c>
      <c r="S65" s="79">
        <f t="shared" si="21"/>
        <v>40</v>
      </c>
      <c r="T65" s="79">
        <f t="shared" si="21"/>
        <v>24</v>
      </c>
      <c r="U65" s="79"/>
      <c r="V65" s="79"/>
      <c r="W65" s="74"/>
      <c r="X65" s="79">
        <f t="shared" si="8"/>
        <v>30</v>
      </c>
      <c r="Y65" s="79" t="s">
        <v>975</v>
      </c>
      <c r="Z65" s="79"/>
      <c r="AA65" s="84"/>
      <c r="AB65" s="82" t="s">
        <v>979</v>
      </c>
      <c r="AC65" s="79"/>
    </row>
    <row r="66" spans="1:29" ht="42.75">
      <c r="A66" s="79">
        <f t="shared" si="1"/>
        <v>2011</v>
      </c>
      <c r="B66" s="79" t="s">
        <v>25</v>
      </c>
      <c r="C66" s="79">
        <f t="shared" si="20"/>
        <v>23</v>
      </c>
      <c r="D66" s="79" t="s">
        <v>21</v>
      </c>
      <c r="E66" s="79">
        <v>28</v>
      </c>
      <c r="F66" s="79">
        <f t="shared" si="2"/>
        <v>55</v>
      </c>
      <c r="G66" s="79" t="s">
        <v>659</v>
      </c>
      <c r="H66" s="79">
        <f t="shared" si="16"/>
        <v>16</v>
      </c>
      <c r="I66" s="79">
        <f t="shared" si="15"/>
        <v>17</v>
      </c>
      <c r="J66" s="79">
        <f t="shared" si="18"/>
        <v>14</v>
      </c>
      <c r="K66" s="79">
        <f t="shared" si="13"/>
        <v>20</v>
      </c>
      <c r="L66" s="79">
        <f t="shared" si="12"/>
        <v>38</v>
      </c>
      <c r="M66" s="4" t="s">
        <v>31</v>
      </c>
      <c r="N66" s="4"/>
      <c r="O66" s="79">
        <f t="shared" si="19"/>
        <v>14</v>
      </c>
      <c r="P66" s="79">
        <f t="shared" ref="P66:P72" si="22">P65+1</f>
        <v>34</v>
      </c>
      <c r="Q66" s="79">
        <f t="shared" si="17"/>
        <v>16</v>
      </c>
      <c r="R66" s="79">
        <f t="shared" si="21"/>
        <v>27</v>
      </c>
      <c r="S66" s="79">
        <f t="shared" si="21"/>
        <v>41</v>
      </c>
      <c r="T66" s="79">
        <f t="shared" si="21"/>
        <v>25</v>
      </c>
      <c r="U66" s="79"/>
      <c r="V66" s="79"/>
      <c r="W66" s="74"/>
      <c r="X66" s="79">
        <f t="shared" si="8"/>
        <v>31</v>
      </c>
      <c r="Y66" s="79" t="s">
        <v>975</v>
      </c>
      <c r="Z66" s="79">
        <v>2</v>
      </c>
      <c r="AA66" s="84">
        <v>40804</v>
      </c>
      <c r="AB66" s="82" t="s">
        <v>979</v>
      </c>
      <c r="AC66" s="74" t="s">
        <v>1005</v>
      </c>
    </row>
    <row r="67" spans="1:29">
      <c r="A67" s="79">
        <f t="shared" si="1"/>
        <v>2012</v>
      </c>
      <c r="B67" s="79" t="s">
        <v>25</v>
      </c>
      <c r="C67" s="79">
        <f t="shared" si="20"/>
        <v>24</v>
      </c>
      <c r="D67" s="79" t="s">
        <v>21</v>
      </c>
      <c r="E67" s="79">
        <v>28</v>
      </c>
      <c r="F67" s="79">
        <f t="shared" si="2"/>
        <v>56</v>
      </c>
      <c r="G67" s="79" t="s">
        <v>659</v>
      </c>
      <c r="H67" s="79">
        <f t="shared" si="16"/>
        <v>17</v>
      </c>
      <c r="I67" s="79">
        <f t="shared" si="15"/>
        <v>18</v>
      </c>
      <c r="J67" s="79">
        <f t="shared" si="18"/>
        <v>15</v>
      </c>
      <c r="K67" s="79">
        <f t="shared" si="13"/>
        <v>21</v>
      </c>
      <c r="L67" s="79">
        <f t="shared" si="12"/>
        <v>39</v>
      </c>
      <c r="M67" s="4" t="s">
        <v>28</v>
      </c>
      <c r="N67" s="4"/>
      <c r="O67" s="79">
        <f t="shared" si="19"/>
        <v>15</v>
      </c>
      <c r="P67" s="79">
        <f t="shared" si="22"/>
        <v>35</v>
      </c>
      <c r="Q67" s="79">
        <f t="shared" si="17"/>
        <v>17</v>
      </c>
      <c r="R67" s="79">
        <f t="shared" si="21"/>
        <v>28</v>
      </c>
      <c r="S67" s="79">
        <f t="shared" si="21"/>
        <v>42</v>
      </c>
      <c r="T67" s="79">
        <f t="shared" si="21"/>
        <v>26</v>
      </c>
      <c r="U67" s="79"/>
      <c r="V67" s="79"/>
      <c r="W67" s="74"/>
      <c r="X67" s="79">
        <f t="shared" si="8"/>
        <v>32</v>
      </c>
      <c r="Y67" s="79" t="s">
        <v>975</v>
      </c>
      <c r="Z67" s="79">
        <f t="shared" ref="Z67:Z76" si="23">Z66+1</f>
        <v>3</v>
      </c>
      <c r="AA67" s="84">
        <v>41181</v>
      </c>
      <c r="AB67" s="82" t="s">
        <v>979</v>
      </c>
      <c r="AC67" s="79"/>
    </row>
    <row r="68" spans="1:29">
      <c r="A68" s="79">
        <f t="shared" si="1"/>
        <v>2013</v>
      </c>
      <c r="B68" s="79" t="s">
        <v>25</v>
      </c>
      <c r="C68" s="79">
        <f t="shared" si="20"/>
        <v>25</v>
      </c>
      <c r="D68" s="79" t="s">
        <v>21</v>
      </c>
      <c r="E68" s="79">
        <v>29</v>
      </c>
      <c r="F68" s="79">
        <f t="shared" si="2"/>
        <v>57</v>
      </c>
      <c r="G68" s="79" t="s">
        <v>659</v>
      </c>
      <c r="H68" s="79">
        <f t="shared" si="16"/>
        <v>18</v>
      </c>
      <c r="I68" s="79">
        <f t="shared" si="15"/>
        <v>19</v>
      </c>
      <c r="J68" s="79">
        <f t="shared" si="18"/>
        <v>16</v>
      </c>
      <c r="K68" s="79">
        <f t="shared" si="13"/>
        <v>22</v>
      </c>
      <c r="L68" s="79">
        <f t="shared" si="12"/>
        <v>40</v>
      </c>
      <c r="M68" s="66" t="s">
        <v>997</v>
      </c>
      <c r="N68" s="4" t="s">
        <v>995</v>
      </c>
      <c r="O68" s="79">
        <f t="shared" si="19"/>
        <v>16</v>
      </c>
      <c r="P68" s="79">
        <f t="shared" si="22"/>
        <v>36</v>
      </c>
      <c r="Q68" s="79">
        <f>Q69-1</f>
        <v>18</v>
      </c>
      <c r="R68" s="79">
        <f t="shared" si="21"/>
        <v>29</v>
      </c>
      <c r="S68" s="79">
        <f t="shared" si="21"/>
        <v>43</v>
      </c>
      <c r="T68" s="79">
        <f t="shared" si="21"/>
        <v>27</v>
      </c>
      <c r="U68" s="79"/>
      <c r="V68" s="79"/>
      <c r="W68" s="74"/>
      <c r="X68" s="79">
        <f t="shared" si="8"/>
        <v>33</v>
      </c>
      <c r="Y68" s="79" t="s">
        <v>975</v>
      </c>
      <c r="Z68" s="79">
        <f t="shared" si="23"/>
        <v>4</v>
      </c>
      <c r="AA68" s="84">
        <v>41405</v>
      </c>
      <c r="AB68" s="82" t="s">
        <v>980</v>
      </c>
      <c r="AC68" s="79"/>
    </row>
    <row r="69" spans="1:29" ht="45">
      <c r="A69" s="79">
        <f t="shared" si="1"/>
        <v>2014</v>
      </c>
      <c r="B69" s="79" t="s">
        <v>25</v>
      </c>
      <c r="C69" s="79">
        <f t="shared" si="20"/>
        <v>26</v>
      </c>
      <c r="D69" s="79" t="s">
        <v>21</v>
      </c>
      <c r="E69" s="79">
        <v>29</v>
      </c>
      <c r="F69" s="79">
        <f t="shared" si="2"/>
        <v>58</v>
      </c>
      <c r="G69" s="79" t="s">
        <v>659</v>
      </c>
      <c r="H69" s="79">
        <f t="shared" si="16"/>
        <v>19</v>
      </c>
      <c r="I69" s="79">
        <f t="shared" si="15"/>
        <v>20</v>
      </c>
      <c r="J69" s="79">
        <f t="shared" si="18"/>
        <v>17</v>
      </c>
      <c r="K69" s="79">
        <f t="shared" si="13"/>
        <v>23</v>
      </c>
      <c r="L69" s="79">
        <f t="shared" si="12"/>
        <v>41</v>
      </c>
      <c r="M69" s="4" t="s">
        <v>28</v>
      </c>
      <c r="N69" s="64" t="s">
        <v>999</v>
      </c>
      <c r="O69" s="79">
        <f t="shared" si="19"/>
        <v>17</v>
      </c>
      <c r="P69" s="79">
        <f t="shared" si="22"/>
        <v>37</v>
      </c>
      <c r="Q69" s="79">
        <v>19</v>
      </c>
      <c r="R69" s="79">
        <f t="shared" si="21"/>
        <v>30</v>
      </c>
      <c r="S69" s="79">
        <f t="shared" si="21"/>
        <v>44</v>
      </c>
      <c r="T69" s="79">
        <f t="shared" si="21"/>
        <v>28</v>
      </c>
      <c r="U69" s="79"/>
      <c r="V69" s="79"/>
      <c r="W69" s="74"/>
      <c r="X69" s="79"/>
      <c r="Y69" s="79"/>
      <c r="Z69" s="79">
        <f t="shared" si="23"/>
        <v>5</v>
      </c>
      <c r="AA69" s="84">
        <v>41776</v>
      </c>
      <c r="AB69" s="82" t="s">
        <v>980</v>
      </c>
      <c r="AC69" s="79" t="s">
        <v>1012</v>
      </c>
    </row>
    <row r="70" spans="1:29">
      <c r="A70" s="79">
        <f t="shared" si="1"/>
        <v>2015</v>
      </c>
      <c r="B70" s="79" t="s">
        <v>25</v>
      </c>
      <c r="C70" s="79">
        <f t="shared" si="20"/>
        <v>27</v>
      </c>
      <c r="D70" s="79" t="s">
        <v>21</v>
      </c>
      <c r="E70" s="79">
        <v>30</v>
      </c>
      <c r="F70" s="79">
        <f t="shared" si="2"/>
        <v>59</v>
      </c>
      <c r="G70" s="79" t="s">
        <v>659</v>
      </c>
      <c r="H70" s="79">
        <f t="shared" si="16"/>
        <v>20</v>
      </c>
      <c r="I70" s="79">
        <f t="shared" si="15"/>
        <v>21</v>
      </c>
      <c r="J70" s="79">
        <f t="shared" si="18"/>
        <v>18</v>
      </c>
      <c r="K70" s="79">
        <f t="shared" si="13"/>
        <v>24</v>
      </c>
      <c r="L70" s="79">
        <f t="shared" si="12"/>
        <v>42</v>
      </c>
      <c r="M70" s="4" t="s">
        <v>28</v>
      </c>
      <c r="N70" s="4"/>
      <c r="O70" s="79">
        <f t="shared" si="19"/>
        <v>18</v>
      </c>
      <c r="P70" s="79">
        <f t="shared" si="22"/>
        <v>38</v>
      </c>
      <c r="Q70" s="79">
        <f t="shared" ref="Q70:Q76" si="24">Q69+1</f>
        <v>20</v>
      </c>
      <c r="R70" s="79">
        <f t="shared" si="21"/>
        <v>31</v>
      </c>
      <c r="S70" s="79">
        <f t="shared" si="21"/>
        <v>45</v>
      </c>
      <c r="T70" s="79">
        <f t="shared" si="21"/>
        <v>29</v>
      </c>
      <c r="U70" s="79"/>
      <c r="V70" s="79"/>
      <c r="W70" s="74"/>
      <c r="X70" s="79">
        <v>1</v>
      </c>
      <c r="Y70" s="84">
        <v>42078</v>
      </c>
      <c r="Z70" s="79">
        <f t="shared" si="23"/>
        <v>6</v>
      </c>
      <c r="AA70" s="84">
        <v>42140</v>
      </c>
      <c r="AB70" s="82" t="s">
        <v>981</v>
      </c>
      <c r="AC70" s="79"/>
    </row>
    <row r="71" spans="1:29">
      <c r="A71" s="79">
        <f>A70+1</f>
        <v>2016</v>
      </c>
      <c r="B71" s="79" t="s">
        <v>25</v>
      </c>
      <c r="C71" s="79">
        <f t="shared" si="20"/>
        <v>28</v>
      </c>
      <c r="D71" s="79" t="s">
        <v>21</v>
      </c>
      <c r="E71" s="79">
        <v>30</v>
      </c>
      <c r="F71" s="79">
        <f>F70+1</f>
        <v>60</v>
      </c>
      <c r="G71" s="79" t="s">
        <v>659</v>
      </c>
      <c r="H71" s="79">
        <f t="shared" si="16"/>
        <v>21</v>
      </c>
      <c r="I71" s="79">
        <f t="shared" si="15"/>
        <v>22</v>
      </c>
      <c r="J71" s="79">
        <f t="shared" si="18"/>
        <v>19</v>
      </c>
      <c r="K71" s="79">
        <f t="shared" si="13"/>
        <v>25</v>
      </c>
      <c r="L71" s="79">
        <f t="shared" si="12"/>
        <v>43</v>
      </c>
      <c r="M71" s="4" t="s">
        <v>28</v>
      </c>
      <c r="N71" s="4"/>
      <c r="O71" s="79">
        <f t="shared" si="19"/>
        <v>19</v>
      </c>
      <c r="P71" s="79">
        <f t="shared" si="22"/>
        <v>39</v>
      </c>
      <c r="Q71" s="79">
        <f t="shared" si="24"/>
        <v>21</v>
      </c>
      <c r="R71" s="79">
        <f t="shared" si="21"/>
        <v>32</v>
      </c>
      <c r="S71" s="79">
        <f t="shared" si="21"/>
        <v>46</v>
      </c>
      <c r="T71" s="79">
        <f t="shared" si="21"/>
        <v>30</v>
      </c>
      <c r="U71" s="79"/>
      <c r="V71" s="79"/>
      <c r="W71" s="74"/>
      <c r="X71" s="79">
        <f t="shared" ref="X71:X76" si="25">X70+1</f>
        <v>2</v>
      </c>
      <c r="Y71" s="84">
        <v>42442</v>
      </c>
      <c r="Z71" s="79">
        <f t="shared" si="23"/>
        <v>7</v>
      </c>
      <c r="AA71" s="84">
        <v>42504</v>
      </c>
      <c r="AB71" s="82" t="s">
        <v>981</v>
      </c>
      <c r="AC71" s="79" t="s">
        <v>977</v>
      </c>
    </row>
    <row r="72" spans="1:29" ht="56.25">
      <c r="A72" s="79">
        <f t="shared" ref="A72:A78" si="26">A71+1</f>
        <v>2017</v>
      </c>
      <c r="B72" s="79" t="s">
        <v>25</v>
      </c>
      <c r="C72" s="79">
        <f t="shared" si="20"/>
        <v>29</v>
      </c>
      <c r="D72" s="79" t="s">
        <v>21</v>
      </c>
      <c r="E72" s="79">
        <v>31</v>
      </c>
      <c r="F72" s="79">
        <f t="shared" ref="F72:F78" si="27">F71+1</f>
        <v>61</v>
      </c>
      <c r="G72" s="79" t="s">
        <v>659</v>
      </c>
      <c r="H72" s="79">
        <f t="shared" ref="H72:P76" si="28">H71+1</f>
        <v>22</v>
      </c>
      <c r="I72" s="79">
        <f t="shared" si="28"/>
        <v>23</v>
      </c>
      <c r="J72" s="79">
        <f t="shared" si="28"/>
        <v>20</v>
      </c>
      <c r="K72" s="79">
        <f t="shared" si="28"/>
        <v>26</v>
      </c>
      <c r="L72" s="79">
        <f t="shared" si="28"/>
        <v>44</v>
      </c>
      <c r="M72" s="64" t="s">
        <v>994</v>
      </c>
      <c r="N72" s="64" t="s">
        <v>993</v>
      </c>
      <c r="O72" s="79">
        <f t="shared" si="28"/>
        <v>20</v>
      </c>
      <c r="P72" s="79">
        <f t="shared" si="22"/>
        <v>40</v>
      </c>
      <c r="Q72" s="79">
        <f t="shared" si="24"/>
        <v>22</v>
      </c>
      <c r="R72" s="79">
        <f t="shared" ref="R72:T76" si="29">R71+1</f>
        <v>33</v>
      </c>
      <c r="S72" s="79">
        <f t="shared" si="29"/>
        <v>47</v>
      </c>
      <c r="T72" s="79">
        <f t="shared" si="29"/>
        <v>31</v>
      </c>
      <c r="U72" s="79"/>
      <c r="V72" s="79"/>
      <c r="W72" s="74"/>
      <c r="X72" s="79">
        <f t="shared" si="25"/>
        <v>3</v>
      </c>
      <c r="Y72" s="84">
        <v>43037</v>
      </c>
      <c r="Z72" s="79">
        <f t="shared" si="23"/>
        <v>8</v>
      </c>
      <c r="AA72" s="84">
        <v>42868</v>
      </c>
      <c r="AB72" s="82" t="s">
        <v>982</v>
      </c>
      <c r="AC72" s="79" t="s">
        <v>987</v>
      </c>
    </row>
    <row r="73" spans="1:29" s="67" customFormat="1" ht="22.5">
      <c r="A73" s="79">
        <f t="shared" si="26"/>
        <v>2018</v>
      </c>
      <c r="B73" s="79" t="s">
        <v>25</v>
      </c>
      <c r="C73" s="79">
        <f t="shared" si="20"/>
        <v>30</v>
      </c>
      <c r="D73" s="79" t="s">
        <v>21</v>
      </c>
      <c r="E73" s="79">
        <v>31</v>
      </c>
      <c r="F73" s="79">
        <f t="shared" si="27"/>
        <v>62</v>
      </c>
      <c r="G73" s="79" t="s">
        <v>659</v>
      </c>
      <c r="H73" s="79">
        <f t="shared" si="28"/>
        <v>23</v>
      </c>
      <c r="I73" s="79">
        <f t="shared" si="28"/>
        <v>24</v>
      </c>
      <c r="J73" s="79">
        <f t="shared" si="28"/>
        <v>21</v>
      </c>
      <c r="K73" s="79">
        <f t="shared" si="28"/>
        <v>27</v>
      </c>
      <c r="L73" s="79">
        <f t="shared" si="28"/>
        <v>45</v>
      </c>
      <c r="M73" s="4" t="s">
        <v>890</v>
      </c>
      <c r="N73" s="64" t="s">
        <v>996</v>
      </c>
      <c r="O73" s="79">
        <f t="shared" si="28"/>
        <v>21</v>
      </c>
      <c r="P73" s="79">
        <f t="shared" si="28"/>
        <v>41</v>
      </c>
      <c r="Q73" s="79">
        <f t="shared" si="24"/>
        <v>23</v>
      </c>
      <c r="R73" s="79">
        <f t="shared" si="29"/>
        <v>34</v>
      </c>
      <c r="S73" s="79">
        <f t="shared" si="29"/>
        <v>48</v>
      </c>
      <c r="T73" s="79">
        <f t="shared" si="29"/>
        <v>32</v>
      </c>
      <c r="U73" s="79"/>
      <c r="V73" s="79"/>
      <c r="W73" s="74"/>
      <c r="X73" s="79">
        <f t="shared" si="25"/>
        <v>4</v>
      </c>
      <c r="Y73" s="84">
        <v>43401</v>
      </c>
      <c r="Z73" s="79">
        <f t="shared" si="23"/>
        <v>9</v>
      </c>
      <c r="AA73" s="84">
        <v>43232</v>
      </c>
      <c r="AB73" s="82" t="s">
        <v>982</v>
      </c>
      <c r="AC73" s="79"/>
    </row>
    <row r="74" spans="1:29" ht="67.5">
      <c r="A74" s="79">
        <f t="shared" si="26"/>
        <v>2019</v>
      </c>
      <c r="B74" s="79" t="s">
        <v>951</v>
      </c>
      <c r="C74" s="79">
        <v>1</v>
      </c>
      <c r="D74" s="79" t="s">
        <v>21</v>
      </c>
      <c r="E74" s="79">
        <v>32</v>
      </c>
      <c r="F74" s="79">
        <f t="shared" si="27"/>
        <v>63</v>
      </c>
      <c r="G74" s="79" t="s">
        <v>659</v>
      </c>
      <c r="H74" s="79">
        <f t="shared" si="28"/>
        <v>24</v>
      </c>
      <c r="I74" s="79">
        <f t="shared" si="28"/>
        <v>25</v>
      </c>
      <c r="J74" s="79">
        <f t="shared" si="28"/>
        <v>22</v>
      </c>
      <c r="K74" s="79">
        <f t="shared" si="28"/>
        <v>28</v>
      </c>
      <c r="L74" s="79">
        <f t="shared" si="28"/>
        <v>46</v>
      </c>
      <c r="M74" s="4" t="s">
        <v>891</v>
      </c>
      <c r="N74" s="64" t="s">
        <v>1000</v>
      </c>
      <c r="O74" s="79">
        <f t="shared" si="28"/>
        <v>22</v>
      </c>
      <c r="P74" s="79">
        <f t="shared" si="28"/>
        <v>42</v>
      </c>
      <c r="Q74" s="79">
        <f t="shared" si="24"/>
        <v>24</v>
      </c>
      <c r="R74" s="79">
        <f t="shared" si="29"/>
        <v>35</v>
      </c>
      <c r="S74" s="79">
        <f t="shared" si="29"/>
        <v>49</v>
      </c>
      <c r="T74" s="79">
        <f t="shared" si="29"/>
        <v>33</v>
      </c>
      <c r="U74" s="79"/>
      <c r="V74" s="79"/>
      <c r="W74" s="74"/>
      <c r="X74" s="79">
        <f t="shared" si="25"/>
        <v>5</v>
      </c>
      <c r="Y74" s="84">
        <v>43779</v>
      </c>
      <c r="Z74" s="79">
        <f t="shared" si="23"/>
        <v>10</v>
      </c>
      <c r="AA74" s="84">
        <v>43603</v>
      </c>
      <c r="AB74" s="82" t="s">
        <v>982</v>
      </c>
      <c r="AC74" s="79" t="s">
        <v>976</v>
      </c>
    </row>
    <row r="75" spans="1:29">
      <c r="A75" s="79">
        <f t="shared" si="26"/>
        <v>2020</v>
      </c>
      <c r="B75" s="79" t="s">
        <v>951</v>
      </c>
      <c r="C75" s="79">
        <f t="shared" si="20"/>
        <v>2</v>
      </c>
      <c r="D75" s="79" t="s">
        <v>21</v>
      </c>
      <c r="E75" s="79">
        <v>32</v>
      </c>
      <c r="F75" s="79">
        <f t="shared" si="27"/>
        <v>64</v>
      </c>
      <c r="G75" s="79" t="s">
        <v>659</v>
      </c>
      <c r="H75" s="79">
        <f t="shared" si="28"/>
        <v>25</v>
      </c>
      <c r="I75" s="79">
        <f t="shared" si="28"/>
        <v>26</v>
      </c>
      <c r="J75" s="79">
        <f t="shared" si="28"/>
        <v>23</v>
      </c>
      <c r="K75" s="79">
        <f t="shared" si="28"/>
        <v>29</v>
      </c>
      <c r="L75" s="79">
        <f t="shared" si="28"/>
        <v>47</v>
      </c>
      <c r="M75" s="79" t="s">
        <v>1008</v>
      </c>
      <c r="N75" s="79"/>
      <c r="O75" s="79">
        <f t="shared" si="28"/>
        <v>23</v>
      </c>
      <c r="P75" s="79">
        <f t="shared" si="28"/>
        <v>43</v>
      </c>
      <c r="Q75" s="79">
        <f t="shared" si="24"/>
        <v>25</v>
      </c>
      <c r="R75" s="79">
        <f t="shared" si="29"/>
        <v>36</v>
      </c>
      <c r="S75" s="79">
        <f t="shared" si="29"/>
        <v>50</v>
      </c>
      <c r="T75" s="79">
        <f t="shared" si="29"/>
        <v>34</v>
      </c>
      <c r="U75" s="79"/>
      <c r="V75" s="79"/>
      <c r="W75" s="74"/>
      <c r="X75" s="79">
        <f t="shared" si="25"/>
        <v>6</v>
      </c>
      <c r="Y75" s="79" t="s">
        <v>1011</v>
      </c>
      <c r="Z75" s="79">
        <f t="shared" si="23"/>
        <v>11</v>
      </c>
      <c r="AA75" s="84" t="s">
        <v>1011</v>
      </c>
      <c r="AB75" s="82" t="s">
        <v>982</v>
      </c>
      <c r="AC75" s="79" t="s">
        <v>1006</v>
      </c>
    </row>
    <row r="76" spans="1:29">
      <c r="A76" s="79">
        <f t="shared" si="26"/>
        <v>2021</v>
      </c>
      <c r="B76" s="79" t="s">
        <v>951</v>
      </c>
      <c r="C76" s="79">
        <f t="shared" si="20"/>
        <v>3</v>
      </c>
      <c r="D76" s="79" t="s">
        <v>21</v>
      </c>
      <c r="E76" s="79">
        <v>33</v>
      </c>
      <c r="F76" s="79">
        <f t="shared" si="27"/>
        <v>65</v>
      </c>
      <c r="G76" s="79" t="s">
        <v>659</v>
      </c>
      <c r="H76" s="79">
        <f t="shared" si="28"/>
        <v>26</v>
      </c>
      <c r="I76" s="79">
        <f t="shared" si="28"/>
        <v>27</v>
      </c>
      <c r="J76" s="79">
        <f t="shared" si="28"/>
        <v>24</v>
      </c>
      <c r="K76" s="79">
        <f t="shared" si="28"/>
        <v>30</v>
      </c>
      <c r="L76" s="79">
        <f t="shared" si="28"/>
        <v>48</v>
      </c>
      <c r="M76" s="79" t="s">
        <v>1008</v>
      </c>
      <c r="N76" s="79"/>
      <c r="O76" s="79">
        <f t="shared" si="28"/>
        <v>24</v>
      </c>
      <c r="P76" s="79">
        <f t="shared" si="28"/>
        <v>44</v>
      </c>
      <c r="Q76" s="79">
        <f t="shared" si="24"/>
        <v>26</v>
      </c>
      <c r="R76" s="79">
        <f t="shared" si="29"/>
        <v>37</v>
      </c>
      <c r="S76" s="79">
        <f t="shared" si="29"/>
        <v>51</v>
      </c>
      <c r="T76" s="79">
        <f t="shared" si="29"/>
        <v>35</v>
      </c>
      <c r="U76" s="79"/>
      <c r="V76" s="79"/>
      <c r="W76" s="74"/>
      <c r="X76" s="79">
        <f t="shared" si="25"/>
        <v>7</v>
      </c>
      <c r="Y76" s="79" t="s">
        <v>1011</v>
      </c>
      <c r="Z76" s="79">
        <f t="shared" si="23"/>
        <v>12</v>
      </c>
      <c r="AA76" s="79" t="s">
        <v>1011</v>
      </c>
      <c r="AB76" s="82" t="s">
        <v>1009</v>
      </c>
      <c r="AC76" s="79" t="s">
        <v>1007</v>
      </c>
    </row>
    <row r="77" spans="1:29">
      <c r="A77" s="79">
        <f t="shared" si="26"/>
        <v>2022</v>
      </c>
      <c r="B77" s="79" t="s">
        <v>951</v>
      </c>
      <c r="C77" s="79">
        <f t="shared" si="20"/>
        <v>4</v>
      </c>
      <c r="D77" s="79" t="s">
        <v>21</v>
      </c>
      <c r="E77" s="79">
        <v>33</v>
      </c>
      <c r="F77" s="79">
        <f t="shared" si="27"/>
        <v>66</v>
      </c>
      <c r="G77" s="79"/>
      <c r="H77" s="79"/>
      <c r="I77" s="79"/>
      <c r="J77" s="79"/>
      <c r="K77" s="79"/>
      <c r="L77" s="79"/>
      <c r="M77" s="79"/>
      <c r="N77" s="79"/>
      <c r="O77" s="79"/>
      <c r="P77" s="79"/>
      <c r="Q77" s="79"/>
      <c r="R77" s="79"/>
      <c r="S77" s="79"/>
      <c r="T77" s="79"/>
      <c r="U77" s="79"/>
      <c r="V77" s="79"/>
      <c r="W77" s="74"/>
      <c r="X77" s="79"/>
      <c r="Y77" s="79"/>
      <c r="Z77" s="79"/>
      <c r="AA77" s="79"/>
      <c r="AB77" s="82"/>
      <c r="AC77" s="79"/>
    </row>
    <row r="78" spans="1:29">
      <c r="A78" s="79">
        <f t="shared" si="26"/>
        <v>2023</v>
      </c>
      <c r="B78" s="79" t="s">
        <v>951</v>
      </c>
      <c r="C78" s="79">
        <f t="shared" si="20"/>
        <v>5</v>
      </c>
      <c r="D78" s="79" t="s">
        <v>21</v>
      </c>
      <c r="E78" s="79">
        <v>34</v>
      </c>
      <c r="F78" s="79">
        <f t="shared" si="27"/>
        <v>67</v>
      </c>
      <c r="G78" s="79"/>
      <c r="H78" s="79"/>
      <c r="I78" s="79"/>
      <c r="J78" s="79"/>
      <c r="K78" s="79"/>
      <c r="L78" s="79"/>
      <c r="M78" s="79"/>
      <c r="N78" s="79"/>
      <c r="O78" s="79"/>
      <c r="P78" s="79"/>
      <c r="Q78" s="79"/>
      <c r="R78" s="79"/>
      <c r="S78" s="79"/>
      <c r="T78" s="79"/>
      <c r="U78" s="79"/>
      <c r="V78" s="79"/>
      <c r="W78" s="74"/>
      <c r="X78" s="79"/>
      <c r="Y78" s="79"/>
      <c r="Z78" s="79"/>
      <c r="AA78" s="79"/>
      <c r="AB78" s="82"/>
      <c r="AC78" s="79"/>
    </row>
    <row r="79" spans="1:29">
      <c r="W79" s="86"/>
    </row>
    <row r="80" spans="1:29">
      <c r="W80" s="86"/>
    </row>
    <row r="81" spans="23:23">
      <c r="W81" s="86"/>
    </row>
    <row r="82" spans="23:23">
      <c r="W82" s="86"/>
    </row>
    <row r="83" spans="23:23">
      <c r="W83" s="86"/>
    </row>
    <row r="84" spans="23:23">
      <c r="W84" s="86"/>
    </row>
    <row r="85" spans="23:23">
      <c r="W85" s="86"/>
    </row>
    <row r="86" spans="23:23">
      <c r="W86" s="86"/>
    </row>
    <row r="87" spans="23:23">
      <c r="W87" s="86"/>
    </row>
    <row r="88" spans="23:23">
      <c r="W88" s="86"/>
    </row>
    <row r="89" spans="23:23">
      <c r="W89" s="86"/>
    </row>
    <row r="90" spans="23:23">
      <c r="W90" s="86"/>
    </row>
    <row r="91" spans="23:23">
      <c r="W91" s="86"/>
    </row>
    <row r="92" spans="23:23">
      <c r="W92" s="86"/>
    </row>
    <row r="93" spans="23:23">
      <c r="W93" s="86"/>
    </row>
    <row r="94" spans="23:23">
      <c r="W94" s="86"/>
    </row>
    <row r="95" spans="23:23">
      <c r="W95" s="86"/>
    </row>
    <row r="96" spans="23:23">
      <c r="W96" s="86"/>
    </row>
    <row r="97" spans="23:23">
      <c r="W97" s="86"/>
    </row>
    <row r="98" spans="23:23">
      <c r="W98" s="86"/>
    </row>
    <row r="99" spans="23:23">
      <c r="W99" s="86"/>
    </row>
    <row r="100" spans="23:23">
      <c r="W100" s="86"/>
    </row>
    <row r="101" spans="23:23">
      <c r="W101" s="86"/>
    </row>
    <row r="102" spans="23:23">
      <c r="W102" s="86"/>
    </row>
    <row r="103" spans="23:23">
      <c r="W103" s="86"/>
    </row>
    <row r="104" spans="23:23">
      <c r="W104" s="86"/>
    </row>
    <row r="105" spans="23:23">
      <c r="W105" s="86"/>
    </row>
    <row r="106" spans="23:23">
      <c r="W106" s="86"/>
    </row>
    <row r="107" spans="23:23">
      <c r="W107" s="86"/>
    </row>
    <row r="108" spans="23:23">
      <c r="W108" s="86"/>
    </row>
    <row r="109" spans="23:23">
      <c r="W109" s="86"/>
    </row>
    <row r="110" spans="23:23">
      <c r="W110" s="86"/>
    </row>
    <row r="111" spans="23:23">
      <c r="W111" s="86"/>
    </row>
    <row r="112" spans="23:23">
      <c r="W112" s="86"/>
    </row>
    <row r="113" spans="23:23">
      <c r="W113" s="86"/>
    </row>
    <row r="114" spans="23:23">
      <c r="W114" s="86"/>
    </row>
    <row r="115" spans="23:23">
      <c r="W115" s="86"/>
    </row>
    <row r="116" spans="23:23">
      <c r="W116" s="86"/>
    </row>
    <row r="117" spans="23:23">
      <c r="W117" s="86"/>
    </row>
    <row r="118" spans="23:23">
      <c r="W118" s="86"/>
    </row>
    <row r="119" spans="23:23">
      <c r="W119" s="86"/>
    </row>
    <row r="120" spans="23:23">
      <c r="W120" s="86"/>
    </row>
    <row r="121" spans="23:23">
      <c r="W121" s="86"/>
    </row>
    <row r="122" spans="23:23">
      <c r="W122" s="86"/>
    </row>
    <row r="123" spans="23:23">
      <c r="W123" s="86"/>
    </row>
    <row r="124" spans="23:23">
      <c r="W124" s="86"/>
    </row>
    <row r="125" spans="23:23">
      <c r="W125" s="86"/>
    </row>
    <row r="126" spans="23:23">
      <c r="W126" s="86"/>
    </row>
    <row r="127" spans="23:23">
      <c r="W127" s="86"/>
    </row>
    <row r="128" spans="23:23">
      <c r="W128" s="86"/>
    </row>
    <row r="129" spans="23:23">
      <c r="W129" s="86"/>
    </row>
    <row r="130" spans="23:23">
      <c r="W130" s="86"/>
    </row>
    <row r="131" spans="23:23">
      <c r="W131" s="86"/>
    </row>
    <row r="132" spans="23:23">
      <c r="W132" s="86"/>
    </row>
    <row r="133" spans="23:23">
      <c r="W133" s="86"/>
    </row>
    <row r="134" spans="23:23">
      <c r="W134" s="86"/>
    </row>
    <row r="135" spans="23:23">
      <c r="W135" s="86"/>
    </row>
    <row r="136" spans="23:23">
      <c r="W136" s="86"/>
    </row>
    <row r="137" spans="23:23">
      <c r="W137" s="86"/>
    </row>
    <row r="138" spans="23:23">
      <c r="W138" s="86"/>
    </row>
    <row r="139" spans="23:23">
      <c r="W139" s="86"/>
    </row>
    <row r="140" spans="23:23">
      <c r="W140" s="86"/>
    </row>
    <row r="141" spans="23:23">
      <c r="W141" s="86"/>
    </row>
    <row r="142" spans="23:23">
      <c r="W142" s="86"/>
    </row>
    <row r="143" spans="23:23">
      <c r="W143" s="86"/>
    </row>
    <row r="144" spans="23:23">
      <c r="W144" s="86"/>
    </row>
    <row r="145" spans="23:23">
      <c r="W145" s="86"/>
    </row>
    <row r="146" spans="23:23">
      <c r="W146" s="86"/>
    </row>
    <row r="147" spans="23:23">
      <c r="W147" s="86"/>
    </row>
    <row r="148" spans="23:23">
      <c r="W148" s="86"/>
    </row>
    <row r="149" spans="23:23">
      <c r="W149" s="86"/>
    </row>
    <row r="150" spans="23:23">
      <c r="W150" s="86"/>
    </row>
    <row r="151" spans="23:23">
      <c r="W151" s="86"/>
    </row>
    <row r="152" spans="23:23">
      <c r="W152" s="86"/>
    </row>
    <row r="153" spans="23:23">
      <c r="W153" s="86"/>
    </row>
    <row r="154" spans="23:23">
      <c r="W154" s="86"/>
    </row>
    <row r="155" spans="23:23">
      <c r="W155" s="86"/>
    </row>
    <row r="156" spans="23:23">
      <c r="W156" s="86"/>
    </row>
    <row r="157" spans="23:23">
      <c r="W157" s="86"/>
    </row>
    <row r="158" spans="23:23">
      <c r="W158" s="86"/>
    </row>
    <row r="159" spans="23:23">
      <c r="W159" s="86"/>
    </row>
    <row r="160" spans="23:23">
      <c r="W160" s="86"/>
    </row>
    <row r="161" spans="23:23">
      <c r="W161" s="86"/>
    </row>
    <row r="162" spans="23:23">
      <c r="W162" s="86"/>
    </row>
    <row r="163" spans="23:23">
      <c r="W163" s="86"/>
    </row>
    <row r="164" spans="23:23">
      <c r="W164" s="86"/>
    </row>
    <row r="165" spans="23:23">
      <c r="W165" s="86"/>
    </row>
    <row r="166" spans="23:23">
      <c r="W166" s="86"/>
    </row>
    <row r="167" spans="23:23">
      <c r="W167" s="86"/>
    </row>
    <row r="168" spans="23:23">
      <c r="W168" s="86"/>
    </row>
    <row r="169" spans="23:23">
      <c r="W169" s="86"/>
    </row>
    <row r="170" spans="23:23">
      <c r="W170" s="86"/>
    </row>
    <row r="171" spans="23:23">
      <c r="W171" s="86"/>
    </row>
    <row r="172" spans="23:23">
      <c r="W172" s="86"/>
    </row>
    <row r="173" spans="23:23">
      <c r="W173" s="86"/>
    </row>
    <row r="174" spans="23:23">
      <c r="W174" s="86"/>
    </row>
    <row r="175" spans="23:23">
      <c r="W175" s="86"/>
    </row>
    <row r="176" spans="23:23">
      <c r="W176" s="86"/>
    </row>
    <row r="177" spans="23:23">
      <c r="W177" s="86"/>
    </row>
    <row r="178" spans="23:23">
      <c r="W178" s="86"/>
    </row>
    <row r="179" spans="23:23">
      <c r="W179" s="86"/>
    </row>
    <row r="180" spans="23:23">
      <c r="W180" s="86"/>
    </row>
    <row r="181" spans="23:23">
      <c r="W181" s="86"/>
    </row>
    <row r="182" spans="23:23">
      <c r="W182" s="86"/>
    </row>
    <row r="183" spans="23:23">
      <c r="W183" s="86"/>
    </row>
    <row r="184" spans="23:23">
      <c r="W184" s="86"/>
    </row>
    <row r="185" spans="23:23">
      <c r="W185" s="86"/>
    </row>
    <row r="186" spans="23:23">
      <c r="W186" s="86"/>
    </row>
    <row r="187" spans="23:23">
      <c r="W187" s="86"/>
    </row>
    <row r="188" spans="23:23">
      <c r="W188" s="86"/>
    </row>
    <row r="189" spans="23:23">
      <c r="W189" s="86"/>
    </row>
    <row r="190" spans="23:23">
      <c r="W190" s="86"/>
    </row>
    <row r="191" spans="23:23">
      <c r="W191" s="86"/>
    </row>
    <row r="192" spans="23:23">
      <c r="W192" s="86"/>
    </row>
    <row r="193" spans="23:23">
      <c r="W193" s="86"/>
    </row>
    <row r="194" spans="23:23">
      <c r="W194" s="86"/>
    </row>
    <row r="195" spans="23:23">
      <c r="W195" s="86"/>
    </row>
    <row r="196" spans="23:23">
      <c r="W196" s="86"/>
    </row>
    <row r="197" spans="23:23">
      <c r="W197" s="86"/>
    </row>
    <row r="198" spans="23:23">
      <c r="W198" s="86"/>
    </row>
    <row r="199" spans="23:23">
      <c r="W199" s="86"/>
    </row>
    <row r="200" spans="23:23">
      <c r="W200" s="86"/>
    </row>
    <row r="201" spans="23:23">
      <c r="W201" s="86"/>
    </row>
    <row r="202" spans="23:23">
      <c r="W202" s="86"/>
    </row>
    <row r="203" spans="23:23">
      <c r="W203" s="86"/>
    </row>
    <row r="204" spans="23:23">
      <c r="W204" s="86"/>
    </row>
    <row r="205" spans="23:23">
      <c r="W205" s="86"/>
    </row>
    <row r="206" spans="23:23">
      <c r="W206" s="86"/>
    </row>
    <row r="207" spans="23:23">
      <c r="W207" s="86"/>
    </row>
    <row r="208" spans="23:23">
      <c r="W208" s="86"/>
    </row>
    <row r="209" spans="23:23">
      <c r="W209" s="86"/>
    </row>
    <row r="210" spans="23:23">
      <c r="W210" s="86"/>
    </row>
    <row r="211" spans="23:23">
      <c r="W211" s="86"/>
    </row>
    <row r="212" spans="23:23">
      <c r="W212" s="86"/>
    </row>
    <row r="213" spans="23:23">
      <c r="W213" s="86"/>
    </row>
    <row r="214" spans="23:23">
      <c r="W214" s="86"/>
    </row>
    <row r="215" spans="23:23">
      <c r="W215" s="86"/>
    </row>
    <row r="216" spans="23:23">
      <c r="W216" s="86"/>
    </row>
    <row r="217" spans="23:23">
      <c r="W217" s="86"/>
    </row>
    <row r="218" spans="23:23">
      <c r="W218" s="86"/>
    </row>
    <row r="219" spans="23:23">
      <c r="W219" s="86"/>
    </row>
    <row r="220" spans="23:23">
      <c r="W220" s="86"/>
    </row>
    <row r="221" spans="23:23">
      <c r="W221" s="86"/>
    </row>
    <row r="222" spans="23:23">
      <c r="W222" s="86"/>
    </row>
    <row r="223" spans="23:23">
      <c r="W223" s="86"/>
    </row>
    <row r="224" spans="23:23">
      <c r="W224" s="86"/>
    </row>
    <row r="225" spans="23:23">
      <c r="W225" s="86"/>
    </row>
    <row r="226" spans="23:23">
      <c r="W226" s="86"/>
    </row>
    <row r="227" spans="23:23">
      <c r="W227" s="86"/>
    </row>
    <row r="228" spans="23:23">
      <c r="W228" s="86"/>
    </row>
    <row r="229" spans="23:23">
      <c r="W229" s="86"/>
    </row>
    <row r="230" spans="23:23">
      <c r="W230" s="86"/>
    </row>
    <row r="231" spans="23:23">
      <c r="W231" s="86"/>
    </row>
    <row r="232" spans="23:23">
      <c r="W232" s="86"/>
    </row>
    <row r="233" spans="23:23">
      <c r="W233" s="86"/>
    </row>
    <row r="234" spans="23:23">
      <c r="W234" s="86"/>
    </row>
    <row r="235" spans="23:23">
      <c r="W235" s="86"/>
    </row>
    <row r="236" spans="23:23">
      <c r="W236" s="86"/>
    </row>
    <row r="237" spans="23:23">
      <c r="W237" s="86"/>
    </row>
    <row r="238" spans="23:23">
      <c r="W238" s="86"/>
    </row>
    <row r="239" spans="23:23">
      <c r="W239" s="86"/>
    </row>
    <row r="240" spans="23:23">
      <c r="W240" s="86"/>
    </row>
    <row r="241" spans="23:23">
      <c r="W241" s="86"/>
    </row>
    <row r="242" spans="23:23">
      <c r="W242" s="86"/>
    </row>
    <row r="243" spans="23:23">
      <c r="W243" s="86"/>
    </row>
    <row r="244" spans="23:23">
      <c r="W244" s="86"/>
    </row>
    <row r="245" spans="23:23">
      <c r="W245" s="86"/>
    </row>
    <row r="246" spans="23:23">
      <c r="W246" s="86"/>
    </row>
    <row r="247" spans="23:23">
      <c r="W247" s="86"/>
    </row>
  </sheetData>
  <mergeCells count="4">
    <mergeCell ref="U3:W3"/>
    <mergeCell ref="X3:Y3"/>
    <mergeCell ref="Z3:AA3"/>
    <mergeCell ref="L3:N3"/>
  </mergeCells>
  <phoneticPr fontId="2"/>
  <pageMargins left="0.59055118110236227" right="0.59055118110236227" top="0.39370078740157483" bottom="0.39370078740157483" header="0.51181102362204722" footer="0.51181102362204722"/>
  <pageSetup paperSize="9" orientation="portrait" horizontalDpi="4294967293" verticalDpi="40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E484"/>
  <sheetViews>
    <sheetView workbookViewId="0">
      <selection activeCell="B78" sqref="B78"/>
    </sheetView>
  </sheetViews>
  <sheetFormatPr defaultRowHeight="14.25"/>
  <cols>
    <col min="1" max="1" width="3.125" customWidth="1"/>
    <col min="2" max="2" width="83.375" style="10" customWidth="1"/>
  </cols>
  <sheetData>
    <row r="1" spans="2:5" ht="21">
      <c r="B1" s="9" t="s">
        <v>196</v>
      </c>
    </row>
    <row r="2" spans="2:5" ht="48">
      <c r="B2" s="17" t="s">
        <v>487</v>
      </c>
    </row>
    <row r="3" spans="2:5" ht="36">
      <c r="B3" s="17" t="s">
        <v>197</v>
      </c>
    </row>
    <row r="4" spans="2:5" ht="48">
      <c r="B4" s="17" t="s">
        <v>198</v>
      </c>
    </row>
    <row r="5" spans="2:5" ht="48">
      <c r="B5" s="17" t="s">
        <v>199</v>
      </c>
    </row>
    <row r="6" spans="2:5" ht="13.5">
      <c r="B6" s="17"/>
    </row>
    <row r="7" spans="2:5" ht="13.5">
      <c r="B7" s="17"/>
    </row>
    <row r="8" spans="2:5" ht="13.5">
      <c r="B8" s="21" t="s">
        <v>167</v>
      </c>
    </row>
    <row r="9" spans="2:5" ht="13.5">
      <c r="B9" s="22" t="s">
        <v>500</v>
      </c>
    </row>
    <row r="10" spans="2:5" ht="13.5">
      <c r="B10" s="22" t="s">
        <v>499</v>
      </c>
    </row>
    <row r="11" spans="2:5" ht="13.5">
      <c r="B11" s="22" t="s">
        <v>498</v>
      </c>
    </row>
    <row r="12" spans="2:5" ht="24">
      <c r="B12" s="22" t="s">
        <v>495</v>
      </c>
      <c r="E12" s="29"/>
    </row>
    <row r="13" spans="2:5" ht="13.5">
      <c r="B13" s="22" t="s">
        <v>496</v>
      </c>
    </row>
    <row r="14" spans="2:5" ht="13.5">
      <c r="B14" s="22"/>
    </row>
    <row r="15" spans="2:5" ht="13.5">
      <c r="B15" s="22" t="s">
        <v>171</v>
      </c>
    </row>
    <row r="16" spans="2:5" ht="13.5">
      <c r="B16" s="22" t="s">
        <v>493</v>
      </c>
    </row>
    <row r="17" spans="2:2" ht="13.5">
      <c r="B17" s="22" t="s">
        <v>494</v>
      </c>
    </row>
    <row r="18" spans="2:2" ht="13.5">
      <c r="B18" s="21" t="s">
        <v>174</v>
      </c>
    </row>
    <row r="19" spans="2:2" ht="13.5">
      <c r="B19" s="22" t="s">
        <v>492</v>
      </c>
    </row>
    <row r="20" spans="2:2" ht="24">
      <c r="B20" s="22" t="s">
        <v>489</v>
      </c>
    </row>
    <row r="21" spans="2:2" ht="13.5">
      <c r="B21" s="22" t="s">
        <v>491</v>
      </c>
    </row>
    <row r="22" spans="2:2" ht="36">
      <c r="B22" s="22" t="s">
        <v>193</v>
      </c>
    </row>
    <row r="23" spans="2:2" ht="13.5">
      <c r="B23" s="22" t="s">
        <v>175</v>
      </c>
    </row>
    <row r="24" spans="2:2" ht="13.5">
      <c r="B24" s="22"/>
    </row>
    <row r="25" spans="2:2" ht="13.5">
      <c r="B25" s="22"/>
    </row>
    <row r="26" spans="2:2" ht="13.5">
      <c r="B26" s="22"/>
    </row>
    <row r="27" spans="2:2" ht="16.5">
      <c r="B27" s="23" t="s">
        <v>104</v>
      </c>
    </row>
    <row r="28" spans="2:2" ht="13.5">
      <c r="B28" s="2"/>
    </row>
    <row r="29" spans="2:2" ht="13.5">
      <c r="B29" s="27" t="s">
        <v>45</v>
      </c>
    </row>
    <row r="30" spans="2:2" ht="40.5">
      <c r="B30" s="28" t="s">
        <v>46</v>
      </c>
    </row>
    <row r="31" spans="2:2" ht="13.5">
      <c r="B31" s="3"/>
    </row>
    <row r="32" spans="2:2" ht="13.5">
      <c r="B32" s="27" t="s">
        <v>47</v>
      </c>
    </row>
    <row r="33" spans="2:2" ht="13.5">
      <c r="B33" s="28" t="s">
        <v>48</v>
      </c>
    </row>
    <row r="34" spans="2:2" ht="13.5">
      <c r="B34" s="28" t="s">
        <v>49</v>
      </c>
    </row>
    <row r="35" spans="2:2" ht="13.5">
      <c r="B35" s="28" t="s">
        <v>50</v>
      </c>
    </row>
    <row r="36" spans="2:2" ht="13.5">
      <c r="B36" s="28" t="s">
        <v>51</v>
      </c>
    </row>
    <row r="37" spans="2:2" ht="13.5">
      <c r="B37" s="28" t="s">
        <v>52</v>
      </c>
    </row>
    <row r="38" spans="2:2" ht="13.5">
      <c r="B38" s="28" t="s">
        <v>53</v>
      </c>
    </row>
    <row r="39" spans="2:2" ht="13.5">
      <c r="B39" s="3"/>
    </row>
    <row r="40" spans="2:2" ht="13.5">
      <c r="B40" s="27" t="s">
        <v>54</v>
      </c>
    </row>
    <row r="41" spans="2:2" ht="13.5">
      <c r="B41" s="28" t="s">
        <v>490</v>
      </c>
    </row>
    <row r="42" spans="2:2" ht="13.5">
      <c r="B42" s="3"/>
    </row>
    <row r="43" spans="2:2" ht="13.5">
      <c r="B43" s="27" t="s">
        <v>55</v>
      </c>
    </row>
    <row r="44" spans="2:2" ht="27">
      <c r="B44" s="28" t="s">
        <v>488</v>
      </c>
    </row>
    <row r="45" spans="2:2" ht="27">
      <c r="B45" s="28" t="s">
        <v>56</v>
      </c>
    </row>
    <row r="46" spans="2:2" ht="13.5">
      <c r="B46" s="3"/>
    </row>
    <row r="47" spans="2:2" ht="13.5">
      <c r="B47" s="27" t="s">
        <v>57</v>
      </c>
    </row>
    <row r="48" spans="2:2" ht="27">
      <c r="B48" s="28" t="s">
        <v>58</v>
      </c>
    </row>
    <row r="49" spans="2:2" ht="13.5">
      <c r="B49" s="3"/>
    </row>
    <row r="50" spans="2:2" ht="13.5">
      <c r="B50" s="27" t="s">
        <v>59</v>
      </c>
    </row>
    <row r="51" spans="2:2" ht="40.5">
      <c r="B51" s="28" t="s">
        <v>60</v>
      </c>
    </row>
    <row r="52" spans="2:2" ht="13.5">
      <c r="B52" s="28" t="s">
        <v>61</v>
      </c>
    </row>
    <row r="53" spans="2:2" ht="13.5">
      <c r="B53" s="3"/>
    </row>
    <row r="54" spans="2:2" ht="13.5">
      <c r="B54" s="27" t="s">
        <v>62</v>
      </c>
    </row>
    <row r="55" spans="2:2" ht="13.5">
      <c r="B55" s="28" t="s">
        <v>63</v>
      </c>
    </row>
    <row r="56" spans="2:2" ht="13.5">
      <c r="B56" s="3"/>
    </row>
    <row r="57" spans="2:2" ht="13.5">
      <c r="B57" s="27" t="s">
        <v>64</v>
      </c>
    </row>
    <row r="58" spans="2:2" ht="13.5">
      <c r="B58" s="28" t="s">
        <v>65</v>
      </c>
    </row>
    <row r="59" spans="2:2" ht="13.5">
      <c r="B59" s="3"/>
    </row>
    <row r="60" spans="2:2" ht="13.5">
      <c r="B60" s="27" t="s">
        <v>66</v>
      </c>
    </row>
    <row r="61" spans="2:2" ht="27">
      <c r="B61" s="28" t="s">
        <v>67</v>
      </c>
    </row>
    <row r="62" spans="2:2" ht="27">
      <c r="B62" s="28" t="s">
        <v>68</v>
      </c>
    </row>
    <row r="63" spans="2:2" ht="13.5">
      <c r="B63" s="3"/>
    </row>
    <row r="64" spans="2:2" ht="13.5">
      <c r="B64" s="27" t="s">
        <v>69</v>
      </c>
    </row>
    <row r="65" spans="2:2" ht="13.5">
      <c r="B65" s="28" t="s">
        <v>70</v>
      </c>
    </row>
    <row r="66" spans="2:2" ht="13.5">
      <c r="B66" s="3"/>
    </row>
    <row r="67" spans="2:2" ht="13.5">
      <c r="B67" s="28" t="s">
        <v>71</v>
      </c>
    </row>
    <row r="68" spans="2:2" ht="13.5">
      <c r="B68" s="28" t="s">
        <v>497</v>
      </c>
    </row>
    <row r="69" spans="2:2" ht="13.5">
      <c r="B69" s="28" t="s">
        <v>71</v>
      </c>
    </row>
    <row r="70" spans="2:2" ht="13.5">
      <c r="B70" s="28" t="s">
        <v>72</v>
      </c>
    </row>
    <row r="71" spans="2:2" ht="13.5">
      <c r="B71" s="28" t="s">
        <v>71</v>
      </c>
    </row>
    <row r="72" spans="2:2" ht="13.5">
      <c r="B72" s="28" t="s">
        <v>73</v>
      </c>
    </row>
    <row r="73" spans="2:2" ht="13.5">
      <c r="B73" s="28" t="s">
        <v>71</v>
      </c>
    </row>
    <row r="74" spans="2:2" ht="13.5">
      <c r="B74" s="28" t="s">
        <v>74</v>
      </c>
    </row>
    <row r="75" spans="2:2" ht="13.5">
      <c r="B75" s="28" t="s">
        <v>75</v>
      </c>
    </row>
    <row r="76" spans="2:2" ht="13.5">
      <c r="B76" s="28" t="s">
        <v>76</v>
      </c>
    </row>
    <row r="77" spans="2:2" ht="13.5">
      <c r="B77" s="3"/>
    </row>
    <row r="78" spans="2:2" ht="13.5">
      <c r="B78" s="2"/>
    </row>
    <row r="79" spans="2:2" ht="16.5">
      <c r="B79" s="23" t="s">
        <v>501</v>
      </c>
    </row>
    <row r="80" spans="2:2" thickBot="1">
      <c r="B80" s="24" t="s">
        <v>200</v>
      </c>
    </row>
    <row r="81" spans="2:2" thickBot="1">
      <c r="B81" s="25" t="s">
        <v>201</v>
      </c>
    </row>
    <row r="82" spans="2:2" ht="13.5">
      <c r="B82" s="2"/>
    </row>
    <row r="83" spans="2:2" ht="13.5">
      <c r="B83" s="26" t="s">
        <v>410</v>
      </c>
    </row>
    <row r="84" spans="2:2" ht="13.5">
      <c r="B84" s="26" t="s">
        <v>411</v>
      </c>
    </row>
    <row r="85" spans="2:2" ht="63.75">
      <c r="B85" s="32" t="s">
        <v>503</v>
      </c>
    </row>
    <row r="86" spans="2:2" ht="13.5">
      <c r="B86" s="32" t="s">
        <v>413</v>
      </c>
    </row>
    <row r="87" spans="2:2" ht="38.25">
      <c r="B87" s="32" t="s">
        <v>504</v>
      </c>
    </row>
    <row r="88" spans="2:2" ht="51">
      <c r="B88" s="32" t="s">
        <v>505</v>
      </c>
    </row>
    <row r="89" spans="2:2" ht="13.5">
      <c r="B89" s="26" t="s">
        <v>416</v>
      </c>
    </row>
    <row r="90" spans="2:2" ht="25.5">
      <c r="B90" s="26" t="s">
        <v>417</v>
      </c>
    </row>
    <row r="91" spans="2:2" ht="13.5">
      <c r="B91" s="26" t="s">
        <v>418</v>
      </c>
    </row>
    <row r="92" spans="2:2" ht="63.75">
      <c r="B92" s="32" t="s">
        <v>506</v>
      </c>
    </row>
    <row r="93" spans="2:2" ht="13.5">
      <c r="B93" s="26" t="s">
        <v>420</v>
      </c>
    </row>
    <row r="94" spans="2:2" ht="63.75">
      <c r="B94" s="32" t="s">
        <v>507</v>
      </c>
    </row>
    <row r="95" spans="2:2" ht="13.5">
      <c r="B95" s="2"/>
    </row>
    <row r="96" spans="2:2" ht="16.5">
      <c r="B96" s="23" t="s">
        <v>502</v>
      </c>
    </row>
    <row r="97" spans="2:2" thickBot="1">
      <c r="B97" s="24" t="s">
        <v>200</v>
      </c>
    </row>
    <row r="98" spans="2:2" thickBot="1">
      <c r="B98" s="25" t="s">
        <v>201</v>
      </c>
    </row>
    <row r="99" spans="2:2" ht="13.5">
      <c r="B99" s="26" t="s">
        <v>202</v>
      </c>
    </row>
    <row r="100" spans="2:2" ht="13.5">
      <c r="B100" s="26" t="s">
        <v>203</v>
      </c>
    </row>
    <row r="101" spans="2:2" ht="13.5">
      <c r="B101" s="26" t="s">
        <v>204</v>
      </c>
    </row>
    <row r="102" spans="2:2" ht="13.5">
      <c r="B102" s="26" t="s">
        <v>205</v>
      </c>
    </row>
    <row r="103" spans="2:2" ht="13.5">
      <c r="B103" s="26" t="s">
        <v>206</v>
      </c>
    </row>
    <row r="104" spans="2:2" ht="13.5">
      <c r="B104" s="26" t="s">
        <v>207</v>
      </c>
    </row>
    <row r="105" spans="2:2" ht="13.5">
      <c r="B105" s="26" t="s">
        <v>208</v>
      </c>
    </row>
    <row r="106" spans="2:2" ht="13.5">
      <c r="B106" s="26" t="s">
        <v>209</v>
      </c>
    </row>
    <row r="107" spans="2:2" ht="13.5">
      <c r="B107" s="26" t="s">
        <v>210</v>
      </c>
    </row>
    <row r="108" spans="2:2" ht="13.5">
      <c r="B108" s="26" t="s">
        <v>211</v>
      </c>
    </row>
    <row r="109" spans="2:2" ht="13.5">
      <c r="B109" s="26" t="s">
        <v>212</v>
      </c>
    </row>
    <row r="110" spans="2:2" ht="13.5">
      <c r="B110" s="26" t="s">
        <v>45</v>
      </c>
    </row>
    <row r="111" spans="2:2" ht="38.25">
      <c r="B111" s="26" t="s">
        <v>213</v>
      </c>
    </row>
    <row r="112" spans="2:2" ht="13.5">
      <c r="B112" s="26" t="s">
        <v>214</v>
      </c>
    </row>
    <row r="113" spans="2:2" ht="13.5">
      <c r="B113" s="26" t="s">
        <v>215</v>
      </c>
    </row>
    <row r="114" spans="2:2" ht="13.5">
      <c r="B114" s="26" t="s">
        <v>216</v>
      </c>
    </row>
    <row r="115" spans="2:2" ht="13.5">
      <c r="B115" s="26" t="s">
        <v>217</v>
      </c>
    </row>
    <row r="116" spans="2:2" ht="13.5">
      <c r="B116" s="26" t="s">
        <v>218</v>
      </c>
    </row>
    <row r="117" spans="2:2" ht="13.5">
      <c r="B117" s="26" t="s">
        <v>219</v>
      </c>
    </row>
    <row r="118" spans="2:2" ht="13.5">
      <c r="B118" s="26" t="s">
        <v>220</v>
      </c>
    </row>
    <row r="119" spans="2:2" ht="25.5">
      <c r="B119" s="26" t="s">
        <v>221</v>
      </c>
    </row>
    <row r="120" spans="2:2" ht="38.25">
      <c r="B120" s="26" t="s">
        <v>222</v>
      </c>
    </row>
    <row r="121" spans="2:2" ht="13.5">
      <c r="B121" s="26" t="s">
        <v>223</v>
      </c>
    </row>
    <row r="122" spans="2:2" ht="38.25">
      <c r="B122" s="26" t="s">
        <v>224</v>
      </c>
    </row>
    <row r="123" spans="2:2" ht="13.5">
      <c r="B123" s="26" t="s">
        <v>225</v>
      </c>
    </row>
    <row r="124" spans="2:2" ht="25.5">
      <c r="B124" s="26" t="s">
        <v>226</v>
      </c>
    </row>
    <row r="125" spans="2:2" ht="13.5">
      <c r="B125" s="26" t="s">
        <v>227</v>
      </c>
    </row>
    <row r="126" spans="2:2" ht="13.5">
      <c r="B126" s="26" t="s">
        <v>228</v>
      </c>
    </row>
    <row r="127" spans="2:2" ht="38.25">
      <c r="B127" s="26" t="s">
        <v>229</v>
      </c>
    </row>
    <row r="128" spans="2:2" ht="13.5">
      <c r="B128" s="26" t="s">
        <v>230</v>
      </c>
    </row>
    <row r="129" spans="2:2" ht="13.5">
      <c r="B129" s="26" t="s">
        <v>231</v>
      </c>
    </row>
    <row r="130" spans="2:2" ht="13.5">
      <c r="B130" s="26" t="s">
        <v>232</v>
      </c>
    </row>
    <row r="131" spans="2:2" ht="25.5">
      <c r="B131" s="26" t="s">
        <v>233</v>
      </c>
    </row>
    <row r="132" spans="2:2" ht="25.5">
      <c r="B132" s="26" t="s">
        <v>234</v>
      </c>
    </row>
    <row r="133" spans="2:2" ht="13.5">
      <c r="B133" s="26" t="s">
        <v>235</v>
      </c>
    </row>
    <row r="134" spans="2:2" ht="63.75">
      <c r="B134" s="26" t="s">
        <v>236</v>
      </c>
    </row>
    <row r="135" spans="2:2" ht="25.5">
      <c r="B135" s="26" t="s">
        <v>237</v>
      </c>
    </row>
    <row r="136" spans="2:2" ht="38.25">
      <c r="B136" s="26" t="s">
        <v>238</v>
      </c>
    </row>
    <row r="137" spans="2:2" ht="38.25">
      <c r="B137" s="26" t="s">
        <v>239</v>
      </c>
    </row>
    <row r="138" spans="2:2" ht="51">
      <c r="B138" s="26" t="s">
        <v>240</v>
      </c>
    </row>
    <row r="139" spans="2:2" ht="13.5">
      <c r="B139" s="26" t="s">
        <v>241</v>
      </c>
    </row>
    <row r="140" spans="2:2" ht="25.5">
      <c r="B140" s="26" t="s">
        <v>242</v>
      </c>
    </row>
    <row r="141" spans="2:2" ht="38.25">
      <c r="B141" s="26" t="s">
        <v>243</v>
      </c>
    </row>
    <row r="142" spans="2:2" ht="13.5">
      <c r="B142" s="26" t="s">
        <v>244</v>
      </c>
    </row>
    <row r="143" spans="2:2" ht="13.5">
      <c r="B143" s="26" t="s">
        <v>245</v>
      </c>
    </row>
    <row r="144" spans="2:2" ht="25.5">
      <c r="B144" s="26" t="s">
        <v>246</v>
      </c>
    </row>
    <row r="145" spans="2:2" ht="25.5">
      <c r="B145" s="26" t="s">
        <v>247</v>
      </c>
    </row>
    <row r="146" spans="2:2" ht="25.5">
      <c r="B146" s="26" t="s">
        <v>248</v>
      </c>
    </row>
    <row r="147" spans="2:2" ht="25.5">
      <c r="B147" s="26" t="s">
        <v>249</v>
      </c>
    </row>
    <row r="148" spans="2:2" ht="13.5">
      <c r="B148" s="26" t="s">
        <v>250</v>
      </c>
    </row>
    <row r="149" spans="2:2" ht="38.25">
      <c r="B149" s="26" t="s">
        <v>251</v>
      </c>
    </row>
    <row r="150" spans="2:2" ht="13.5">
      <c r="B150" s="26" t="s">
        <v>252</v>
      </c>
    </row>
    <row r="151" spans="2:2" ht="25.5">
      <c r="B151" s="26" t="s">
        <v>253</v>
      </c>
    </row>
    <row r="152" spans="2:2" ht="13.5">
      <c r="B152" s="26" t="s">
        <v>254</v>
      </c>
    </row>
    <row r="153" spans="2:2" ht="25.5">
      <c r="B153" s="26" t="s">
        <v>255</v>
      </c>
    </row>
    <row r="154" spans="2:2" ht="13.5">
      <c r="B154" s="26" t="s">
        <v>256</v>
      </c>
    </row>
    <row r="155" spans="2:2" ht="51">
      <c r="B155" s="26" t="s">
        <v>257</v>
      </c>
    </row>
    <row r="156" spans="2:2" ht="25.5">
      <c r="B156" s="26" t="s">
        <v>258</v>
      </c>
    </row>
    <row r="157" spans="2:2" ht="13.5">
      <c r="B157" s="26" t="s">
        <v>259</v>
      </c>
    </row>
    <row r="158" spans="2:2" ht="25.5">
      <c r="B158" s="26" t="s">
        <v>260</v>
      </c>
    </row>
    <row r="159" spans="2:2" ht="13.5">
      <c r="B159" s="26" t="s">
        <v>261</v>
      </c>
    </row>
    <row r="160" spans="2:2" ht="38.25">
      <c r="B160" s="26" t="s">
        <v>262</v>
      </c>
    </row>
    <row r="161" spans="2:2" ht="38.25">
      <c r="B161" s="26" t="s">
        <v>263</v>
      </c>
    </row>
    <row r="162" spans="2:2" ht="25.5">
      <c r="B162" s="26" t="s">
        <v>264</v>
      </c>
    </row>
    <row r="163" spans="2:2" ht="25.5">
      <c r="B163" s="26" t="s">
        <v>265</v>
      </c>
    </row>
    <row r="164" spans="2:2" ht="13.5">
      <c r="B164" s="26" t="s">
        <v>266</v>
      </c>
    </row>
    <row r="165" spans="2:2" ht="38.25">
      <c r="B165" s="26" t="s">
        <v>267</v>
      </c>
    </row>
    <row r="166" spans="2:2" ht="13.5">
      <c r="B166" s="26" t="s">
        <v>268</v>
      </c>
    </row>
    <row r="167" spans="2:2" ht="38.25">
      <c r="B167" s="26" t="s">
        <v>269</v>
      </c>
    </row>
    <row r="168" spans="2:2" ht="25.5">
      <c r="B168" s="26" t="s">
        <v>270</v>
      </c>
    </row>
    <row r="169" spans="2:2" ht="13.5">
      <c r="B169" s="26" t="s">
        <v>271</v>
      </c>
    </row>
    <row r="170" spans="2:2" ht="25.5">
      <c r="B170" s="26" t="s">
        <v>272</v>
      </c>
    </row>
    <row r="171" spans="2:2" ht="25.5">
      <c r="B171" s="26" t="s">
        <v>273</v>
      </c>
    </row>
    <row r="172" spans="2:2" ht="25.5">
      <c r="B172" s="26" t="s">
        <v>274</v>
      </c>
    </row>
    <row r="173" spans="2:2" ht="38.25">
      <c r="B173" s="26" t="s">
        <v>275</v>
      </c>
    </row>
    <row r="174" spans="2:2" ht="13.5">
      <c r="B174" s="26" t="s">
        <v>276</v>
      </c>
    </row>
    <row r="175" spans="2:2" ht="25.5">
      <c r="B175" s="26" t="s">
        <v>277</v>
      </c>
    </row>
    <row r="176" spans="2:2" ht="38.25">
      <c r="B176" s="26" t="s">
        <v>278</v>
      </c>
    </row>
    <row r="177" spans="2:2" ht="13.5">
      <c r="B177" s="26" t="s">
        <v>279</v>
      </c>
    </row>
    <row r="178" spans="2:2" ht="25.5">
      <c r="B178" s="26" t="s">
        <v>280</v>
      </c>
    </row>
    <row r="179" spans="2:2" ht="13.5">
      <c r="B179" s="26" t="s">
        <v>281</v>
      </c>
    </row>
    <row r="180" spans="2:2" ht="13.5">
      <c r="B180" s="26" t="s">
        <v>282</v>
      </c>
    </row>
    <row r="181" spans="2:2" ht="13.5">
      <c r="B181" s="26" t="s">
        <v>283</v>
      </c>
    </row>
    <row r="182" spans="2:2" ht="25.5">
      <c r="B182" s="26" t="s">
        <v>284</v>
      </c>
    </row>
    <row r="183" spans="2:2" ht="25.5">
      <c r="B183" s="26" t="s">
        <v>285</v>
      </c>
    </row>
    <row r="184" spans="2:2" ht="13.5">
      <c r="B184" s="26" t="s">
        <v>259</v>
      </c>
    </row>
    <row r="185" spans="2:2" ht="25.5">
      <c r="B185" s="26" t="s">
        <v>286</v>
      </c>
    </row>
    <row r="186" spans="2:2" ht="13.5">
      <c r="B186" s="26" t="s">
        <v>287</v>
      </c>
    </row>
    <row r="187" spans="2:2" ht="38.25">
      <c r="B187" s="26" t="s">
        <v>288</v>
      </c>
    </row>
    <row r="188" spans="2:2" ht="13.5">
      <c r="B188" s="26" t="s">
        <v>289</v>
      </c>
    </row>
    <row r="189" spans="2:2" ht="13.5">
      <c r="B189" s="26" t="s">
        <v>290</v>
      </c>
    </row>
    <row r="190" spans="2:2" ht="13.5">
      <c r="B190" s="26" t="s">
        <v>291</v>
      </c>
    </row>
    <row r="191" spans="2:2" ht="13.5">
      <c r="B191" s="26" t="s">
        <v>292</v>
      </c>
    </row>
    <row r="192" spans="2:2" ht="13.5">
      <c r="B192" s="26" t="s">
        <v>293</v>
      </c>
    </row>
    <row r="193" spans="2:2" ht="13.5">
      <c r="B193" s="26" t="s">
        <v>294</v>
      </c>
    </row>
    <row r="194" spans="2:2" ht="13.5">
      <c r="B194" s="26" t="s">
        <v>295</v>
      </c>
    </row>
    <row r="195" spans="2:2" ht="38.25">
      <c r="B195" s="26" t="s">
        <v>296</v>
      </c>
    </row>
    <row r="196" spans="2:2" ht="38.25">
      <c r="B196" s="26" t="s">
        <v>297</v>
      </c>
    </row>
    <row r="197" spans="2:2" ht="25.5">
      <c r="B197" s="26" t="s">
        <v>298</v>
      </c>
    </row>
    <row r="198" spans="2:2" ht="51">
      <c r="B198" s="26" t="s">
        <v>299</v>
      </c>
    </row>
    <row r="199" spans="2:2" ht="25.5">
      <c r="B199" s="26" t="s">
        <v>300</v>
      </c>
    </row>
    <row r="200" spans="2:2" ht="13.5">
      <c r="B200" s="26" t="s">
        <v>301</v>
      </c>
    </row>
    <row r="201" spans="2:2" ht="25.5">
      <c r="B201" s="26" t="s">
        <v>302</v>
      </c>
    </row>
    <row r="202" spans="2:2" ht="38.25">
      <c r="B202" s="26" t="s">
        <v>303</v>
      </c>
    </row>
    <row r="203" spans="2:2" ht="38.25">
      <c r="B203" s="26" t="s">
        <v>304</v>
      </c>
    </row>
    <row r="204" spans="2:2" ht="76.5">
      <c r="B204" s="26" t="s">
        <v>305</v>
      </c>
    </row>
    <row r="205" spans="2:2" ht="13.5">
      <c r="B205" s="26" t="s">
        <v>306</v>
      </c>
    </row>
    <row r="206" spans="2:2" ht="51">
      <c r="B206" s="26" t="s">
        <v>307</v>
      </c>
    </row>
    <row r="207" spans="2:2" ht="13.5">
      <c r="B207" s="26" t="s">
        <v>308</v>
      </c>
    </row>
    <row r="208" spans="2:2" ht="13.5">
      <c r="B208" s="26" t="s">
        <v>309</v>
      </c>
    </row>
    <row r="209" spans="2:2" ht="13.5">
      <c r="B209" s="26" t="s">
        <v>310</v>
      </c>
    </row>
    <row r="210" spans="2:2" ht="13.5">
      <c r="B210" s="26" t="s">
        <v>311</v>
      </c>
    </row>
    <row r="211" spans="2:2" ht="13.5">
      <c r="B211" s="26" t="s">
        <v>312</v>
      </c>
    </row>
    <row r="212" spans="2:2" ht="25.5">
      <c r="B212" s="26" t="s">
        <v>313</v>
      </c>
    </row>
    <row r="213" spans="2:2" ht="25.5">
      <c r="B213" s="26" t="s">
        <v>314</v>
      </c>
    </row>
    <row r="214" spans="2:2" ht="13.5">
      <c r="B214" s="26" t="s">
        <v>315</v>
      </c>
    </row>
    <row r="215" spans="2:2" ht="38.25">
      <c r="B215" s="26" t="s">
        <v>316</v>
      </c>
    </row>
    <row r="216" spans="2:2" ht="13.5">
      <c r="B216" s="26" t="s">
        <v>317</v>
      </c>
    </row>
    <row r="217" spans="2:2" ht="38.25">
      <c r="B217" s="26" t="s">
        <v>318</v>
      </c>
    </row>
    <row r="218" spans="2:2" ht="25.5">
      <c r="B218" s="26" t="s">
        <v>319</v>
      </c>
    </row>
    <row r="219" spans="2:2" ht="13.5">
      <c r="B219" s="26" t="s">
        <v>320</v>
      </c>
    </row>
    <row r="220" spans="2:2" ht="38.25">
      <c r="B220" s="26" t="s">
        <v>321</v>
      </c>
    </row>
    <row r="221" spans="2:2" ht="25.5">
      <c r="B221" s="26" t="s">
        <v>322</v>
      </c>
    </row>
    <row r="222" spans="2:2" ht="51">
      <c r="B222" s="26" t="s">
        <v>323</v>
      </c>
    </row>
    <row r="223" spans="2:2" ht="13.5">
      <c r="B223" s="26" t="s">
        <v>324</v>
      </c>
    </row>
    <row r="224" spans="2:2" ht="25.5">
      <c r="B224" s="26" t="s">
        <v>325</v>
      </c>
    </row>
    <row r="225" spans="2:2" ht="25.5">
      <c r="B225" s="26" t="s">
        <v>326</v>
      </c>
    </row>
    <row r="226" spans="2:2" ht="13.5">
      <c r="B226" s="26" t="s">
        <v>327</v>
      </c>
    </row>
    <row r="227" spans="2:2" ht="25.5">
      <c r="B227" s="26" t="s">
        <v>328</v>
      </c>
    </row>
    <row r="228" spans="2:2" ht="13.5">
      <c r="B228" s="26" t="s">
        <v>289</v>
      </c>
    </row>
    <row r="229" spans="2:2" ht="13.5">
      <c r="B229" s="26" t="s">
        <v>329</v>
      </c>
    </row>
    <row r="230" spans="2:2" ht="13.5">
      <c r="B230" s="26" t="s">
        <v>330</v>
      </c>
    </row>
    <row r="231" spans="2:2" ht="13.5">
      <c r="B231" s="26" t="s">
        <v>331</v>
      </c>
    </row>
    <row r="232" spans="2:2" ht="38.25">
      <c r="B232" s="26" t="s">
        <v>332</v>
      </c>
    </row>
    <row r="233" spans="2:2" ht="13.5">
      <c r="B233" s="26" t="s">
        <v>333</v>
      </c>
    </row>
    <row r="234" spans="2:2" ht="13.5">
      <c r="B234" s="26" t="s">
        <v>334</v>
      </c>
    </row>
    <row r="235" spans="2:2" ht="25.5">
      <c r="B235" s="26" t="s">
        <v>335</v>
      </c>
    </row>
    <row r="236" spans="2:2" ht="25.5">
      <c r="B236" s="26" t="s">
        <v>336</v>
      </c>
    </row>
    <row r="237" spans="2:2" ht="25.5">
      <c r="B237" s="26" t="s">
        <v>337</v>
      </c>
    </row>
    <row r="238" spans="2:2" ht="13.5">
      <c r="B238" s="26" t="s">
        <v>338</v>
      </c>
    </row>
    <row r="239" spans="2:2" ht="25.5">
      <c r="B239" s="26" t="s">
        <v>339</v>
      </c>
    </row>
    <row r="240" spans="2:2" ht="13.5">
      <c r="B240" s="26" t="s">
        <v>340</v>
      </c>
    </row>
    <row r="241" spans="2:2" ht="25.5">
      <c r="B241" s="26" t="s">
        <v>341</v>
      </c>
    </row>
    <row r="242" spans="2:2" ht="13.5">
      <c r="B242" s="26" t="s">
        <v>342</v>
      </c>
    </row>
    <row r="243" spans="2:2" ht="25.5">
      <c r="B243" s="26" t="s">
        <v>343</v>
      </c>
    </row>
    <row r="244" spans="2:2" ht="25.5">
      <c r="B244" s="26" t="s">
        <v>344</v>
      </c>
    </row>
    <row r="245" spans="2:2" ht="25.5">
      <c r="B245" s="26" t="s">
        <v>345</v>
      </c>
    </row>
    <row r="246" spans="2:2" ht="38.25">
      <c r="B246" s="26" t="s">
        <v>346</v>
      </c>
    </row>
    <row r="247" spans="2:2" ht="13.5">
      <c r="B247" s="26" t="s">
        <v>347</v>
      </c>
    </row>
    <row r="248" spans="2:2" ht="51">
      <c r="B248" s="26" t="s">
        <v>348</v>
      </c>
    </row>
    <row r="249" spans="2:2" ht="25.5">
      <c r="B249" s="26" t="s">
        <v>349</v>
      </c>
    </row>
    <row r="250" spans="2:2" ht="25.5">
      <c r="B250" s="26" t="s">
        <v>350</v>
      </c>
    </row>
    <row r="251" spans="2:2" ht="25.5">
      <c r="B251" s="26" t="s">
        <v>351</v>
      </c>
    </row>
    <row r="252" spans="2:2" ht="25.5">
      <c r="B252" s="26" t="s">
        <v>352</v>
      </c>
    </row>
    <row r="253" spans="2:2" ht="13.5">
      <c r="B253" s="26" t="s">
        <v>250</v>
      </c>
    </row>
    <row r="254" spans="2:2" ht="25.5">
      <c r="B254" s="26" t="s">
        <v>353</v>
      </c>
    </row>
    <row r="255" spans="2:2" ht="25.5">
      <c r="B255" s="26" t="s">
        <v>354</v>
      </c>
    </row>
    <row r="256" spans="2:2" ht="25.5">
      <c r="B256" s="26" t="s">
        <v>355</v>
      </c>
    </row>
    <row r="257" spans="2:2" ht="25.5">
      <c r="B257" s="26" t="s">
        <v>356</v>
      </c>
    </row>
    <row r="258" spans="2:2" ht="13.5">
      <c r="B258" s="26" t="s">
        <v>357</v>
      </c>
    </row>
    <row r="259" spans="2:2" ht="13.5">
      <c r="B259" s="26" t="s">
        <v>358</v>
      </c>
    </row>
    <row r="260" spans="2:2" ht="25.5">
      <c r="B260" s="26" t="s">
        <v>359</v>
      </c>
    </row>
    <row r="261" spans="2:2" ht="25.5">
      <c r="B261" s="26" t="s">
        <v>360</v>
      </c>
    </row>
    <row r="262" spans="2:2" ht="38.25">
      <c r="B262" s="26" t="s">
        <v>361</v>
      </c>
    </row>
    <row r="263" spans="2:2" ht="13.5">
      <c r="B263" s="26" t="s">
        <v>362</v>
      </c>
    </row>
    <row r="264" spans="2:2" ht="51">
      <c r="B264" s="26" t="s">
        <v>363</v>
      </c>
    </row>
    <row r="265" spans="2:2" ht="13.5">
      <c r="B265" s="26" t="s">
        <v>364</v>
      </c>
    </row>
    <row r="266" spans="2:2" ht="13.5">
      <c r="B266" s="26" t="s">
        <v>365</v>
      </c>
    </row>
    <row r="267" spans="2:2" ht="13.5">
      <c r="B267" s="26" t="s">
        <v>366</v>
      </c>
    </row>
    <row r="268" spans="2:2" ht="13.5">
      <c r="B268" s="26" t="s">
        <v>367</v>
      </c>
    </row>
    <row r="269" spans="2:2" ht="13.5">
      <c r="B269" s="26" t="s">
        <v>368</v>
      </c>
    </row>
    <row r="270" spans="2:2" ht="13.5">
      <c r="B270" s="26" t="s">
        <v>369</v>
      </c>
    </row>
    <row r="271" spans="2:2" ht="13.5">
      <c r="B271" s="26" t="s">
        <v>370</v>
      </c>
    </row>
    <row r="272" spans="2:2" ht="51">
      <c r="B272" s="26" t="s">
        <v>371</v>
      </c>
    </row>
    <row r="273" spans="2:2" ht="13.5">
      <c r="B273" s="26" t="s">
        <v>372</v>
      </c>
    </row>
    <row r="274" spans="2:2" ht="13.5">
      <c r="B274" s="26" t="s">
        <v>373</v>
      </c>
    </row>
    <row r="275" spans="2:2" ht="13.5">
      <c r="B275" s="26" t="s">
        <v>374</v>
      </c>
    </row>
    <row r="276" spans="2:2" ht="13.5">
      <c r="B276" s="26" t="s">
        <v>375</v>
      </c>
    </row>
    <row r="277" spans="2:2" ht="13.5">
      <c r="B277" s="26" t="s">
        <v>376</v>
      </c>
    </row>
    <row r="278" spans="2:2" ht="13.5">
      <c r="B278" s="26" t="s">
        <v>377</v>
      </c>
    </row>
    <row r="279" spans="2:2" ht="25.5">
      <c r="B279" s="26" t="s">
        <v>378</v>
      </c>
    </row>
    <row r="280" spans="2:2" ht="13.5">
      <c r="B280" s="26" t="s">
        <v>379</v>
      </c>
    </row>
    <row r="281" spans="2:2" ht="13.5">
      <c r="B281" s="26" t="s">
        <v>380</v>
      </c>
    </row>
    <row r="282" spans="2:2" ht="25.5">
      <c r="B282" s="26" t="s">
        <v>381</v>
      </c>
    </row>
    <row r="283" spans="2:2" ht="13.5">
      <c r="B283" s="26" t="s">
        <v>382</v>
      </c>
    </row>
    <row r="284" spans="2:2" ht="13.5">
      <c r="B284" s="26" t="s">
        <v>383</v>
      </c>
    </row>
    <row r="285" spans="2:2" ht="76.5">
      <c r="B285" s="26" t="s">
        <v>384</v>
      </c>
    </row>
    <row r="286" spans="2:2" ht="63.75">
      <c r="B286" s="26" t="s">
        <v>385</v>
      </c>
    </row>
    <row r="287" spans="2:2" ht="25.5">
      <c r="B287" s="26" t="s">
        <v>386</v>
      </c>
    </row>
    <row r="288" spans="2:2" ht="13.5">
      <c r="B288" s="26" t="s">
        <v>387</v>
      </c>
    </row>
    <row r="289" spans="2:2" ht="76.5">
      <c r="B289" s="26" t="s">
        <v>388</v>
      </c>
    </row>
    <row r="290" spans="2:2" ht="51">
      <c r="B290" s="26" t="s">
        <v>389</v>
      </c>
    </row>
    <row r="291" spans="2:2" ht="13.5">
      <c r="B291" s="26" t="s">
        <v>390</v>
      </c>
    </row>
    <row r="292" spans="2:2" ht="13.5">
      <c r="B292" s="26" t="s">
        <v>391</v>
      </c>
    </row>
    <row r="293" spans="2:2" ht="51">
      <c r="B293" s="26" t="s">
        <v>392</v>
      </c>
    </row>
    <row r="294" spans="2:2" ht="51">
      <c r="B294" s="26" t="s">
        <v>393</v>
      </c>
    </row>
    <row r="295" spans="2:2" ht="13.5">
      <c r="B295" s="26" t="s">
        <v>394</v>
      </c>
    </row>
    <row r="296" spans="2:2" ht="38.25">
      <c r="B296" s="26" t="s">
        <v>395</v>
      </c>
    </row>
    <row r="297" spans="2:2" ht="13.5">
      <c r="B297" s="26" t="s">
        <v>396</v>
      </c>
    </row>
    <row r="298" spans="2:2" ht="89.25">
      <c r="B298" s="26" t="s">
        <v>397</v>
      </c>
    </row>
    <row r="299" spans="2:2" ht="25.5">
      <c r="B299" s="26" t="s">
        <v>398</v>
      </c>
    </row>
    <row r="300" spans="2:2" ht="25.5">
      <c r="B300" s="26" t="s">
        <v>399</v>
      </c>
    </row>
    <row r="301" spans="2:2" ht="13.5">
      <c r="B301" s="26" t="s">
        <v>400</v>
      </c>
    </row>
    <row r="302" spans="2:2" ht="13.5">
      <c r="B302" s="26" t="s">
        <v>401</v>
      </c>
    </row>
    <row r="303" spans="2:2" ht="25.5">
      <c r="B303" s="26" t="s">
        <v>402</v>
      </c>
    </row>
    <row r="304" spans="2:2" ht="38.25">
      <c r="B304" s="26" t="s">
        <v>403</v>
      </c>
    </row>
    <row r="305" spans="2:2" ht="25.5">
      <c r="B305" s="26" t="s">
        <v>404</v>
      </c>
    </row>
    <row r="306" spans="2:2" ht="38.25">
      <c r="B306" s="26" t="s">
        <v>405</v>
      </c>
    </row>
    <row r="307" spans="2:2" ht="25.5">
      <c r="B307" s="26" t="s">
        <v>406</v>
      </c>
    </row>
    <row r="308" spans="2:2" ht="25.5">
      <c r="B308" s="26" t="s">
        <v>407</v>
      </c>
    </row>
    <row r="309" spans="2:2" ht="13.5">
      <c r="B309" s="26" t="s">
        <v>408</v>
      </c>
    </row>
    <row r="310" spans="2:2" ht="51">
      <c r="B310" s="26" t="s">
        <v>409</v>
      </c>
    </row>
    <row r="311" spans="2:2" ht="13.5">
      <c r="B311" s="31" t="s">
        <v>410</v>
      </c>
    </row>
    <row r="312" spans="2:2" ht="13.5">
      <c r="B312" s="31" t="s">
        <v>411</v>
      </c>
    </row>
    <row r="313" spans="2:2" ht="51">
      <c r="B313" s="30" t="s">
        <v>412</v>
      </c>
    </row>
    <row r="314" spans="2:2" ht="13.5">
      <c r="B314" s="30" t="s">
        <v>413</v>
      </c>
    </row>
    <row r="315" spans="2:2" ht="25.5">
      <c r="B315" s="30" t="s">
        <v>414</v>
      </c>
    </row>
    <row r="316" spans="2:2" ht="38.25">
      <c r="B316" s="30" t="s">
        <v>415</v>
      </c>
    </row>
    <row r="317" spans="2:2" ht="13.5">
      <c r="B317" s="31" t="s">
        <v>416</v>
      </c>
    </row>
    <row r="318" spans="2:2" ht="25.5">
      <c r="B318" s="31" t="s">
        <v>417</v>
      </c>
    </row>
    <row r="319" spans="2:2" ht="13.5">
      <c r="B319" s="31" t="s">
        <v>418</v>
      </c>
    </row>
    <row r="320" spans="2:2" ht="51">
      <c r="B320" s="30" t="s">
        <v>419</v>
      </c>
    </row>
    <row r="321" spans="2:2" ht="13.5">
      <c r="B321" s="31" t="s">
        <v>420</v>
      </c>
    </row>
    <row r="322" spans="2:2" ht="51">
      <c r="B322" s="30" t="s">
        <v>421</v>
      </c>
    </row>
    <row r="323" spans="2:2" ht="13.5">
      <c r="B323" s="26" t="s">
        <v>422</v>
      </c>
    </row>
    <row r="324" spans="2:2" ht="51">
      <c r="B324" s="26" t="s">
        <v>423</v>
      </c>
    </row>
    <row r="325" spans="2:2" ht="13.5">
      <c r="B325" s="26" t="s">
        <v>424</v>
      </c>
    </row>
    <row r="326" spans="2:2" ht="25.5">
      <c r="B326" s="26" t="s">
        <v>425</v>
      </c>
    </row>
    <row r="327" spans="2:2" ht="25.5">
      <c r="B327" s="26" t="s">
        <v>426</v>
      </c>
    </row>
    <row r="328" spans="2:2" ht="13.5">
      <c r="B328" s="26" t="s">
        <v>427</v>
      </c>
    </row>
    <row r="329" spans="2:2" ht="38.25">
      <c r="B329" s="26" t="s">
        <v>428</v>
      </c>
    </row>
    <row r="330" spans="2:2" ht="13.5">
      <c r="B330" s="26" t="s">
        <v>429</v>
      </c>
    </row>
    <row r="331" spans="2:2" ht="38.25">
      <c r="B331" s="26" t="s">
        <v>430</v>
      </c>
    </row>
    <row r="332" spans="2:2" ht="38.25">
      <c r="B332" s="26" t="s">
        <v>431</v>
      </c>
    </row>
    <row r="333" spans="2:2" ht="13.5">
      <c r="B333" s="26" t="s">
        <v>432</v>
      </c>
    </row>
    <row r="334" spans="2:2" ht="13.5">
      <c r="B334" s="26" t="s">
        <v>433</v>
      </c>
    </row>
    <row r="335" spans="2:2" ht="13.5">
      <c r="B335" s="26" t="s">
        <v>434</v>
      </c>
    </row>
    <row r="336" spans="2:2" ht="13.5">
      <c r="B336" s="26" t="s">
        <v>435</v>
      </c>
    </row>
    <row r="337" spans="2:2" ht="38.25">
      <c r="B337" s="26" t="s">
        <v>436</v>
      </c>
    </row>
    <row r="338" spans="2:2" ht="13.5">
      <c r="B338" s="26" t="s">
        <v>437</v>
      </c>
    </row>
    <row r="339" spans="2:2" ht="13.5">
      <c r="B339" s="26" t="s">
        <v>438</v>
      </c>
    </row>
    <row r="340" spans="2:2" ht="38.25">
      <c r="B340" s="26" t="s">
        <v>439</v>
      </c>
    </row>
    <row r="341" spans="2:2" ht="25.5">
      <c r="B341" s="26" t="s">
        <v>440</v>
      </c>
    </row>
    <row r="342" spans="2:2" ht="25.5">
      <c r="B342" s="26" t="s">
        <v>441</v>
      </c>
    </row>
    <row r="343" spans="2:2" ht="13.5">
      <c r="B343" s="26" t="s">
        <v>442</v>
      </c>
    </row>
    <row r="344" spans="2:2" ht="13.5">
      <c r="B344" s="26" t="s">
        <v>443</v>
      </c>
    </row>
    <row r="345" spans="2:2" ht="13.5">
      <c r="B345" s="26" t="s">
        <v>444</v>
      </c>
    </row>
    <row r="346" spans="2:2" ht="13.5">
      <c r="B346" s="26" t="s">
        <v>445</v>
      </c>
    </row>
    <row r="347" spans="2:2" ht="13.5">
      <c r="B347" s="26" t="s">
        <v>446</v>
      </c>
    </row>
    <row r="348" spans="2:2" ht="13.5">
      <c r="B348" s="26" t="s">
        <v>447</v>
      </c>
    </row>
    <row r="349" spans="2:2" ht="13.5">
      <c r="B349" s="26" t="s">
        <v>448</v>
      </c>
    </row>
    <row r="350" spans="2:2" ht="13.5">
      <c r="B350" s="26" t="s">
        <v>449</v>
      </c>
    </row>
    <row r="351" spans="2:2" ht="13.5">
      <c r="B351" s="26" t="s">
        <v>450</v>
      </c>
    </row>
    <row r="352" spans="2:2" ht="13.5">
      <c r="B352" s="26" t="s">
        <v>451</v>
      </c>
    </row>
    <row r="353" spans="2:2" ht="13.5">
      <c r="B353" s="26" t="s">
        <v>452</v>
      </c>
    </row>
    <row r="354" spans="2:2" ht="13.5">
      <c r="B354" s="26" t="s">
        <v>453</v>
      </c>
    </row>
    <row r="355" spans="2:2" ht="13.5">
      <c r="B355" s="26" t="s">
        <v>454</v>
      </c>
    </row>
    <row r="356" spans="2:2" ht="13.5">
      <c r="B356" s="26" t="s">
        <v>455</v>
      </c>
    </row>
    <row r="357" spans="2:2" ht="13.5">
      <c r="B357" s="26" t="s">
        <v>456</v>
      </c>
    </row>
    <row r="358" spans="2:2" ht="13.5">
      <c r="B358" s="26" t="s">
        <v>457</v>
      </c>
    </row>
    <row r="359" spans="2:2" ht="13.5">
      <c r="B359" s="26" t="s">
        <v>458</v>
      </c>
    </row>
    <row r="360" spans="2:2" ht="13.5">
      <c r="B360" s="26" t="s">
        <v>459</v>
      </c>
    </row>
    <row r="361" spans="2:2" ht="13.5">
      <c r="B361" s="26" t="s">
        <v>460</v>
      </c>
    </row>
    <row r="362" spans="2:2" ht="13.5">
      <c r="B362" s="26" t="s">
        <v>461</v>
      </c>
    </row>
    <row r="363" spans="2:2" ht="13.5">
      <c r="B363" s="26" t="s">
        <v>462</v>
      </c>
    </row>
    <row r="364" spans="2:2" ht="13.5">
      <c r="B364" s="26" t="s">
        <v>463</v>
      </c>
    </row>
    <row r="365" spans="2:2" ht="13.5">
      <c r="B365" s="26" t="s">
        <v>464</v>
      </c>
    </row>
    <row r="366" spans="2:2" ht="13.5">
      <c r="B366" s="26" t="s">
        <v>465</v>
      </c>
    </row>
    <row r="367" spans="2:2" ht="13.5">
      <c r="B367" s="26" t="s">
        <v>466</v>
      </c>
    </row>
    <row r="368" spans="2:2" ht="13.5">
      <c r="B368" s="26" t="s">
        <v>467</v>
      </c>
    </row>
    <row r="369" spans="2:2" ht="25.5">
      <c r="B369" s="26" t="s">
        <v>468</v>
      </c>
    </row>
    <row r="370" spans="2:2" ht="13.5">
      <c r="B370" s="26" t="s">
        <v>469</v>
      </c>
    </row>
    <row r="371" spans="2:2" ht="13.5">
      <c r="B371" s="26" t="s">
        <v>470</v>
      </c>
    </row>
    <row r="372" spans="2:2" ht="13.5">
      <c r="B372" s="26" t="s">
        <v>471</v>
      </c>
    </row>
    <row r="373" spans="2:2" ht="13.5">
      <c r="B373" s="26" t="s">
        <v>472</v>
      </c>
    </row>
    <row r="374" spans="2:2" ht="13.5">
      <c r="B374" s="26" t="s">
        <v>473</v>
      </c>
    </row>
    <row r="375" spans="2:2" ht="13.5">
      <c r="B375" s="26" t="s">
        <v>474</v>
      </c>
    </row>
    <row r="376" spans="2:2" ht="13.5">
      <c r="B376" s="26" t="s">
        <v>475</v>
      </c>
    </row>
    <row r="377" spans="2:2" ht="13.5">
      <c r="B377" s="26" t="s">
        <v>476</v>
      </c>
    </row>
    <row r="378" spans="2:2" ht="13.5">
      <c r="B378" s="26" t="s">
        <v>477</v>
      </c>
    </row>
    <row r="379" spans="2:2" ht="13.5">
      <c r="B379" s="26" t="s">
        <v>478</v>
      </c>
    </row>
    <row r="380" spans="2:2" ht="38.25">
      <c r="B380" s="26" t="s">
        <v>479</v>
      </c>
    </row>
    <row r="381" spans="2:2" ht="51">
      <c r="B381" s="26" t="s">
        <v>480</v>
      </c>
    </row>
    <row r="382" spans="2:2" ht="13.5">
      <c r="B382" s="26" t="s">
        <v>481</v>
      </c>
    </row>
    <row r="383" spans="2:2" ht="38.25">
      <c r="B383" s="26" t="s">
        <v>482</v>
      </c>
    </row>
    <row r="384" spans="2:2" ht="13.5">
      <c r="B384" s="26" t="s">
        <v>483</v>
      </c>
    </row>
    <row r="385" spans="2:2" ht="25.5">
      <c r="B385" s="26" t="s">
        <v>484</v>
      </c>
    </row>
    <row r="386" spans="2:2" ht="13.5">
      <c r="B386" s="26" t="s">
        <v>485</v>
      </c>
    </row>
    <row r="387" spans="2:2">
      <c r="B387" s="16"/>
    </row>
    <row r="388" spans="2:2">
      <c r="B388" s="16"/>
    </row>
    <row r="389" spans="2:2">
      <c r="B389" s="16"/>
    </row>
    <row r="390" spans="2:2">
      <c r="B390" s="16"/>
    </row>
    <row r="391" spans="2:2">
      <c r="B391" s="16"/>
    </row>
    <row r="392" spans="2:2">
      <c r="B392" s="16"/>
    </row>
    <row r="393" spans="2:2">
      <c r="B393" s="16"/>
    </row>
    <row r="394" spans="2:2">
      <c r="B394" s="16"/>
    </row>
    <row r="395" spans="2:2">
      <c r="B395" s="16"/>
    </row>
    <row r="396" spans="2:2">
      <c r="B396" s="16"/>
    </row>
    <row r="397" spans="2:2">
      <c r="B397" s="16"/>
    </row>
    <row r="398" spans="2:2">
      <c r="B398" s="16"/>
    </row>
    <row r="399" spans="2:2">
      <c r="B399" s="16"/>
    </row>
    <row r="400" spans="2:2">
      <c r="B400" s="16"/>
    </row>
    <row r="401" spans="2:2">
      <c r="B401" s="16"/>
    </row>
    <row r="402" spans="2:2">
      <c r="B402" s="16"/>
    </row>
    <row r="403" spans="2:2">
      <c r="B403" s="16"/>
    </row>
    <row r="404" spans="2:2">
      <c r="B404" s="16"/>
    </row>
    <row r="405" spans="2:2">
      <c r="B405" s="16"/>
    </row>
    <row r="406" spans="2:2">
      <c r="B406" s="16"/>
    </row>
    <row r="407" spans="2:2">
      <c r="B407" s="16"/>
    </row>
    <row r="408" spans="2:2">
      <c r="B408" s="16"/>
    </row>
    <row r="409" spans="2:2">
      <c r="B409" s="16"/>
    </row>
    <row r="410" spans="2:2">
      <c r="B410" s="16"/>
    </row>
    <row r="411" spans="2:2">
      <c r="B411" s="16"/>
    </row>
    <row r="412" spans="2:2">
      <c r="B412" s="16"/>
    </row>
    <row r="413" spans="2:2">
      <c r="B413" s="16"/>
    </row>
    <row r="414" spans="2:2">
      <c r="B414" s="16"/>
    </row>
    <row r="415" spans="2:2">
      <c r="B415" s="16"/>
    </row>
    <row r="416" spans="2:2">
      <c r="B416" s="16"/>
    </row>
    <row r="417" spans="2:2">
      <c r="B417" s="16"/>
    </row>
    <row r="418" spans="2:2">
      <c r="B418" s="16"/>
    </row>
    <row r="419" spans="2:2">
      <c r="B419" s="16"/>
    </row>
    <row r="420" spans="2:2">
      <c r="B420" s="16"/>
    </row>
    <row r="421" spans="2:2">
      <c r="B421" s="16"/>
    </row>
    <row r="422" spans="2:2">
      <c r="B422" s="16"/>
    </row>
    <row r="423" spans="2:2">
      <c r="B423" s="16"/>
    </row>
    <row r="424" spans="2:2">
      <c r="B424" s="16"/>
    </row>
    <row r="425" spans="2:2">
      <c r="B425" s="16"/>
    </row>
    <row r="426" spans="2:2">
      <c r="B426" s="16"/>
    </row>
    <row r="427" spans="2:2">
      <c r="B427" s="16"/>
    </row>
    <row r="428" spans="2:2">
      <c r="B428" s="16"/>
    </row>
    <row r="429" spans="2:2">
      <c r="B429" s="16"/>
    </row>
    <row r="430" spans="2:2">
      <c r="B430" s="16"/>
    </row>
    <row r="431" spans="2:2">
      <c r="B431" s="16"/>
    </row>
    <row r="432" spans="2:2">
      <c r="B432" s="16"/>
    </row>
    <row r="433" spans="2:2">
      <c r="B433" s="16"/>
    </row>
    <row r="434" spans="2:2">
      <c r="B434" s="16"/>
    </row>
    <row r="435" spans="2:2">
      <c r="B435" s="16"/>
    </row>
    <row r="436" spans="2:2">
      <c r="B436" s="16"/>
    </row>
    <row r="437" spans="2:2">
      <c r="B437" s="16"/>
    </row>
    <row r="438" spans="2:2">
      <c r="B438" s="16"/>
    </row>
    <row r="439" spans="2:2">
      <c r="B439" s="16"/>
    </row>
    <row r="440" spans="2:2">
      <c r="B440" s="16"/>
    </row>
    <row r="441" spans="2:2">
      <c r="B441" s="16"/>
    </row>
    <row r="442" spans="2:2">
      <c r="B442" s="16"/>
    </row>
    <row r="443" spans="2:2">
      <c r="B443" s="16"/>
    </row>
    <row r="444" spans="2:2">
      <c r="B444" s="16"/>
    </row>
    <row r="445" spans="2:2">
      <c r="B445" s="16"/>
    </row>
    <row r="446" spans="2:2">
      <c r="B446" s="16"/>
    </row>
    <row r="447" spans="2:2">
      <c r="B447" s="16"/>
    </row>
    <row r="448" spans="2:2">
      <c r="B448" s="16"/>
    </row>
    <row r="449" spans="2:2">
      <c r="B449" s="16"/>
    </row>
    <row r="450" spans="2:2">
      <c r="B450" s="16"/>
    </row>
    <row r="451" spans="2:2">
      <c r="B451" s="16"/>
    </row>
    <row r="452" spans="2:2">
      <c r="B452" s="16"/>
    </row>
    <row r="453" spans="2:2">
      <c r="B453" s="16"/>
    </row>
    <row r="454" spans="2:2">
      <c r="B454" s="16"/>
    </row>
    <row r="455" spans="2:2">
      <c r="B455" s="16"/>
    </row>
    <row r="456" spans="2:2">
      <c r="B456" s="16"/>
    </row>
    <row r="457" spans="2:2">
      <c r="B457" s="16"/>
    </row>
    <row r="458" spans="2:2">
      <c r="B458" s="16"/>
    </row>
    <row r="459" spans="2:2">
      <c r="B459" s="16"/>
    </row>
    <row r="460" spans="2:2">
      <c r="B460" s="16"/>
    </row>
    <row r="461" spans="2:2">
      <c r="B461" s="16"/>
    </row>
    <row r="462" spans="2:2">
      <c r="B462" s="16"/>
    </row>
    <row r="463" spans="2:2">
      <c r="B463" s="16"/>
    </row>
    <row r="464" spans="2:2">
      <c r="B464" s="16"/>
    </row>
    <row r="465" spans="2:2">
      <c r="B465" s="16"/>
    </row>
    <row r="466" spans="2:2">
      <c r="B466" s="16"/>
    </row>
    <row r="467" spans="2:2">
      <c r="B467" s="16"/>
    </row>
    <row r="468" spans="2:2">
      <c r="B468" s="16"/>
    </row>
    <row r="469" spans="2:2">
      <c r="B469" s="16"/>
    </row>
    <row r="470" spans="2:2">
      <c r="B470" s="16"/>
    </row>
    <row r="471" spans="2:2">
      <c r="B471" s="16"/>
    </row>
    <row r="472" spans="2:2">
      <c r="B472" s="16"/>
    </row>
    <row r="473" spans="2:2">
      <c r="B473" s="16"/>
    </row>
    <row r="474" spans="2:2">
      <c r="B474" s="16"/>
    </row>
    <row r="475" spans="2:2">
      <c r="B475" s="16"/>
    </row>
    <row r="476" spans="2:2">
      <c r="B476" s="16"/>
    </row>
    <row r="477" spans="2:2">
      <c r="B477" s="16"/>
    </row>
    <row r="478" spans="2:2">
      <c r="B478" s="16"/>
    </row>
    <row r="479" spans="2:2">
      <c r="B479" s="16"/>
    </row>
    <row r="480" spans="2:2">
      <c r="B480" s="16"/>
    </row>
    <row r="481" spans="2:2">
      <c r="B481" s="16"/>
    </row>
    <row r="482" spans="2:2">
      <c r="B482" s="16"/>
    </row>
    <row r="483" spans="2:2">
      <c r="B483" s="16"/>
    </row>
    <row r="484" spans="2:2">
      <c r="B484" s="16"/>
    </row>
  </sheetData>
  <phoneticPr fontId="2"/>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7</vt:i4>
      </vt:variant>
    </vt:vector>
  </HeadingPairs>
  <TitlesOfParts>
    <vt:vector size="18" baseType="lpstr">
      <vt:lpstr>新羽地域の年表 </vt:lpstr>
      <vt:lpstr>HTML生成</vt:lpstr>
      <vt:lpstr>新羽町の情報発信について</vt:lpstr>
      <vt:lpstr>新羽地区の情報発信</vt:lpstr>
      <vt:lpstr>民生児童委員について</vt:lpstr>
      <vt:lpstr>消防団について</vt:lpstr>
      <vt:lpstr>横浜市スポーツ推進委員について</vt:lpstr>
      <vt:lpstr>スポーツ推進委員年表</vt:lpstr>
      <vt:lpstr>青少年指導員について（横浜市青少年指導員要綱）</vt:lpstr>
      <vt:lpstr>明るい選挙推進委員について</vt:lpstr>
      <vt:lpstr>横浜市体育協会</vt:lpstr>
      <vt:lpstr>スポーツ推進委員年表!Print_Area</vt:lpstr>
      <vt:lpstr>横浜市スポーツ推進委員について!Print_Area</vt:lpstr>
      <vt:lpstr>消防団について!Print_Area</vt:lpstr>
      <vt:lpstr>'新羽地域の年表 '!Print_Area</vt:lpstr>
      <vt:lpstr>新羽町の情報発信について!Print_Area</vt:lpstr>
      <vt:lpstr>民生児童委員について!Print_Area</vt:lpstr>
      <vt:lpstr>'新羽地域の年表 '!Print_Titles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Komatsu.Kenkichi</cp:lastModifiedBy>
  <cp:lastPrinted>2023-08-17T08:37:24Z</cp:lastPrinted>
  <dcterms:created xsi:type="dcterms:W3CDTF">2016-02-14T15:21:54Z</dcterms:created>
  <dcterms:modified xsi:type="dcterms:W3CDTF">2023-08-17T08:37:58Z</dcterms:modified>
</cp:coreProperties>
</file>